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G:\My Drive\เอกสารเผยแพร่\"/>
    </mc:Choice>
  </mc:AlternateContent>
  <xr:revisionPtr revIDLastSave="0" documentId="13_ncr:1_{9C2DDB70-29EB-4DAA-AD26-CA655D1B66E9}" xr6:coauthVersionLast="37" xr6:coauthVersionMax="40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ตารางเลื่อนขั้นเงินเดือน" sheetId="1" state="hidden" r:id="rId1"/>
    <sheet name="การเลือนเงินเดือน" sheetId="2" r:id="rId2"/>
    <sheet name="ข้อตกลง" sheetId="3" state="hidden" r:id="rId3"/>
  </sheets>
  <calcPr calcId="179021"/>
</workbook>
</file>

<file path=xl/calcChain.xml><?xml version="1.0" encoding="utf-8"?>
<calcChain xmlns="http://schemas.openxmlformats.org/spreadsheetml/2006/main">
  <c r="V109" i="2" l="1"/>
  <c r="W109" i="2" s="1"/>
  <c r="X109" i="2" s="1"/>
  <c r="V108" i="2"/>
  <c r="W108" i="2" s="1"/>
  <c r="X108" i="2" s="1"/>
  <c r="W107" i="2"/>
  <c r="X107" i="2" s="1"/>
  <c r="V107" i="2"/>
  <c r="V106" i="2"/>
  <c r="W106" i="2" s="1"/>
  <c r="X106" i="2" s="1"/>
  <c r="V105" i="2"/>
  <c r="W105" i="2" s="1"/>
  <c r="X105" i="2" s="1"/>
  <c r="V104" i="2"/>
  <c r="W104" i="2" s="1"/>
  <c r="X104" i="2" s="1"/>
  <c r="W103" i="2"/>
  <c r="X103" i="2" s="1"/>
  <c r="V103" i="2"/>
  <c r="V102" i="2"/>
  <c r="W102" i="2" s="1"/>
  <c r="X102" i="2" s="1"/>
  <c r="V101" i="2"/>
  <c r="W101" i="2" s="1"/>
  <c r="X101" i="2" s="1"/>
  <c r="V100" i="2"/>
  <c r="W100" i="2" s="1"/>
  <c r="X100" i="2" s="1"/>
  <c r="W99" i="2"/>
  <c r="X99" i="2" s="1"/>
  <c r="V99" i="2"/>
  <c r="V98" i="2"/>
  <c r="W98" i="2" s="1"/>
  <c r="X98" i="2" s="1"/>
  <c r="V97" i="2"/>
  <c r="W97" i="2" s="1"/>
  <c r="X97" i="2" s="1"/>
  <c r="V96" i="2"/>
  <c r="W96" i="2" s="1"/>
  <c r="X96" i="2" s="1"/>
  <c r="W95" i="2"/>
  <c r="X95" i="2" s="1"/>
  <c r="V95" i="2"/>
  <c r="V94" i="2"/>
  <c r="W94" i="2" s="1"/>
  <c r="X94" i="2" s="1"/>
  <c r="V93" i="2"/>
  <c r="W93" i="2" s="1"/>
  <c r="X93" i="2" s="1"/>
  <c r="V92" i="2"/>
  <c r="W92" i="2" s="1"/>
  <c r="X92" i="2" s="1"/>
  <c r="W91" i="2"/>
  <c r="X91" i="2" s="1"/>
  <c r="V91" i="2"/>
  <c r="V90" i="2"/>
  <c r="W90" i="2" s="1"/>
  <c r="X90" i="2" s="1"/>
  <c r="V89" i="2"/>
  <c r="W89" i="2" s="1"/>
  <c r="X89" i="2" s="1"/>
  <c r="V88" i="2"/>
  <c r="W88" i="2" s="1"/>
  <c r="X88" i="2" s="1"/>
  <c r="W87" i="2"/>
  <c r="X87" i="2" s="1"/>
  <c r="V87" i="2"/>
  <c r="V86" i="2"/>
  <c r="W86" i="2" s="1"/>
  <c r="X86" i="2" s="1"/>
  <c r="V85" i="2"/>
  <c r="W85" i="2" s="1"/>
  <c r="X85" i="2" s="1"/>
  <c r="V84" i="2"/>
  <c r="W84" i="2" s="1"/>
  <c r="X84" i="2" s="1"/>
  <c r="W83" i="2"/>
  <c r="X83" i="2" s="1"/>
  <c r="V83" i="2"/>
  <c r="V82" i="2"/>
  <c r="W82" i="2" s="1"/>
  <c r="X82" i="2" s="1"/>
  <c r="V81" i="2"/>
  <c r="W81" i="2" s="1"/>
  <c r="X81" i="2" s="1"/>
  <c r="V80" i="2"/>
  <c r="W80" i="2" s="1"/>
  <c r="X80" i="2" s="1"/>
  <c r="W79" i="2"/>
  <c r="X79" i="2" s="1"/>
  <c r="V79" i="2"/>
  <c r="V78" i="2"/>
  <c r="W78" i="2" s="1"/>
  <c r="X78" i="2" s="1"/>
  <c r="V77" i="2"/>
  <c r="W77" i="2" s="1"/>
  <c r="X77" i="2" s="1"/>
  <c r="V76" i="2"/>
  <c r="W76" i="2" s="1"/>
  <c r="X76" i="2" s="1"/>
  <c r="W75" i="2"/>
  <c r="X75" i="2" s="1"/>
  <c r="V75" i="2"/>
  <c r="V74" i="2"/>
  <c r="W74" i="2" s="1"/>
  <c r="X74" i="2" s="1"/>
  <c r="V73" i="2"/>
  <c r="W73" i="2" s="1"/>
  <c r="X73" i="2" s="1"/>
  <c r="V72" i="2"/>
  <c r="W72" i="2" s="1"/>
  <c r="X72" i="2" s="1"/>
  <c r="W71" i="2"/>
  <c r="X71" i="2" s="1"/>
  <c r="V71" i="2"/>
  <c r="V70" i="2"/>
  <c r="W70" i="2" s="1"/>
  <c r="X70" i="2" s="1"/>
  <c r="V69" i="2"/>
  <c r="W69" i="2" s="1"/>
  <c r="X69" i="2" s="1"/>
  <c r="V68" i="2"/>
  <c r="W68" i="2" s="1"/>
  <c r="X68" i="2" s="1"/>
  <c r="W67" i="2"/>
  <c r="X67" i="2" s="1"/>
  <c r="V67" i="2"/>
  <c r="V66" i="2"/>
  <c r="W66" i="2" s="1"/>
  <c r="X66" i="2" s="1"/>
  <c r="V65" i="2"/>
  <c r="W65" i="2" s="1"/>
  <c r="X65" i="2" s="1"/>
  <c r="V64" i="2"/>
  <c r="W64" i="2" s="1"/>
  <c r="X64" i="2" s="1"/>
  <c r="W63" i="2"/>
  <c r="X63" i="2" s="1"/>
  <c r="V63" i="2"/>
  <c r="V62" i="2"/>
  <c r="W62" i="2" s="1"/>
  <c r="X62" i="2" s="1"/>
  <c r="V61" i="2"/>
  <c r="W61" i="2" s="1"/>
  <c r="X61" i="2" s="1"/>
  <c r="V60" i="2"/>
  <c r="W60" i="2" s="1"/>
  <c r="X60" i="2" s="1"/>
  <c r="W59" i="2"/>
  <c r="X59" i="2" s="1"/>
  <c r="V59" i="2"/>
  <c r="V58" i="2"/>
  <c r="W58" i="2" s="1"/>
  <c r="X58" i="2" s="1"/>
  <c r="V57" i="2"/>
  <c r="W57" i="2" s="1"/>
  <c r="X57" i="2" s="1"/>
  <c r="V56" i="2"/>
  <c r="W56" i="2" s="1"/>
  <c r="X56" i="2" s="1"/>
  <c r="W55" i="2"/>
  <c r="X55" i="2" s="1"/>
  <c r="V55" i="2"/>
  <c r="V54" i="2"/>
  <c r="W54" i="2" s="1"/>
  <c r="X54" i="2" s="1"/>
  <c r="V53" i="2"/>
  <c r="W53" i="2" s="1"/>
  <c r="X53" i="2" s="1"/>
  <c r="V52" i="2"/>
  <c r="W52" i="2" s="1"/>
  <c r="X52" i="2" s="1"/>
  <c r="W51" i="2"/>
  <c r="X51" i="2" s="1"/>
  <c r="V51" i="2"/>
  <c r="V50" i="2"/>
  <c r="W50" i="2" s="1"/>
  <c r="X50" i="2" s="1"/>
  <c r="V49" i="2"/>
  <c r="W49" i="2" s="1"/>
  <c r="X49" i="2" s="1"/>
  <c r="V48" i="2"/>
  <c r="W48" i="2" s="1"/>
  <c r="X48" i="2" s="1"/>
  <c r="W47" i="2"/>
  <c r="X47" i="2" s="1"/>
  <c r="V47" i="2"/>
  <c r="V46" i="2"/>
  <c r="W46" i="2" s="1"/>
  <c r="X46" i="2" s="1"/>
  <c r="V45" i="2"/>
  <c r="W45" i="2" s="1"/>
  <c r="X45" i="2" s="1"/>
  <c r="V44" i="2"/>
  <c r="W44" i="2" s="1"/>
  <c r="X44" i="2" s="1"/>
  <c r="W43" i="2"/>
  <c r="X43" i="2" s="1"/>
  <c r="V43" i="2"/>
  <c r="V42" i="2"/>
  <c r="W42" i="2" s="1"/>
  <c r="X42" i="2" s="1"/>
  <c r="V41" i="2"/>
  <c r="W41" i="2" s="1"/>
  <c r="X41" i="2" s="1"/>
  <c r="V40" i="2"/>
  <c r="W40" i="2" s="1"/>
  <c r="X40" i="2" s="1"/>
  <c r="W39" i="2"/>
  <c r="X39" i="2" s="1"/>
  <c r="V39" i="2"/>
  <c r="V38" i="2"/>
  <c r="W38" i="2" s="1"/>
  <c r="X38" i="2" s="1"/>
  <c r="V37" i="2"/>
  <c r="W37" i="2" s="1"/>
  <c r="X37" i="2" s="1"/>
  <c r="V36" i="2"/>
  <c r="W36" i="2" s="1"/>
  <c r="X36" i="2" s="1"/>
  <c r="W35" i="2"/>
  <c r="X35" i="2" s="1"/>
  <c r="V35" i="2"/>
  <c r="V34" i="2"/>
  <c r="W34" i="2" s="1"/>
  <c r="X34" i="2" s="1"/>
  <c r="V33" i="2"/>
  <c r="W33" i="2" s="1"/>
  <c r="X33" i="2" s="1"/>
  <c r="V32" i="2"/>
  <c r="W32" i="2" s="1"/>
  <c r="X32" i="2" s="1"/>
  <c r="W31" i="2"/>
  <c r="X31" i="2" s="1"/>
  <c r="V31" i="2"/>
  <c r="V30" i="2"/>
  <c r="W30" i="2" s="1"/>
  <c r="X30" i="2" s="1"/>
  <c r="V29" i="2"/>
  <c r="W29" i="2" s="1"/>
  <c r="X29" i="2" s="1"/>
  <c r="V28" i="2"/>
  <c r="W28" i="2" s="1"/>
  <c r="X28" i="2" s="1"/>
  <c r="W27" i="2"/>
  <c r="X27" i="2" s="1"/>
  <c r="V27" i="2"/>
  <c r="V26" i="2"/>
  <c r="W26" i="2" s="1"/>
  <c r="X26" i="2" s="1"/>
  <c r="V25" i="2"/>
  <c r="V24" i="2"/>
  <c r="W24" i="2" s="1"/>
  <c r="X24" i="2" s="1"/>
  <c r="W23" i="2"/>
  <c r="X23" i="2" s="1"/>
  <c r="V23" i="2"/>
  <c r="T109" i="2"/>
  <c r="U109" i="2" s="1"/>
  <c r="T108" i="2"/>
  <c r="U108" i="2" s="1"/>
  <c r="T107" i="2"/>
  <c r="U107" i="2" s="1"/>
  <c r="T106" i="2"/>
  <c r="U106" i="2" s="1"/>
  <c r="T105" i="2"/>
  <c r="U105" i="2" s="1"/>
  <c r="T104" i="2"/>
  <c r="U104" i="2" s="1"/>
  <c r="T103" i="2"/>
  <c r="U103" i="2" s="1"/>
  <c r="T102" i="2"/>
  <c r="U102" i="2" s="1"/>
  <c r="T101" i="2"/>
  <c r="U101" i="2" s="1"/>
  <c r="T100" i="2"/>
  <c r="U100" i="2" s="1"/>
  <c r="T99" i="2"/>
  <c r="U99" i="2" s="1"/>
  <c r="T98" i="2"/>
  <c r="U98" i="2" s="1"/>
  <c r="T97" i="2"/>
  <c r="U97" i="2" s="1"/>
  <c r="T96" i="2"/>
  <c r="U96" i="2" s="1"/>
  <c r="T95" i="2"/>
  <c r="U95" i="2" s="1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4" i="2"/>
  <c r="U24" i="2" s="1"/>
  <c r="T23" i="2"/>
  <c r="U23" i="2" s="1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T25" i="2" s="1"/>
  <c r="U25" i="2" s="1"/>
  <c r="P24" i="2"/>
  <c r="P23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W25" i="2" l="1"/>
  <c r="X25" i="2" s="1"/>
  <c r="P12" i="2"/>
  <c r="P22" i="2" l="1"/>
  <c r="P21" i="2"/>
  <c r="P20" i="2"/>
  <c r="P19" i="2"/>
  <c r="P18" i="2"/>
  <c r="P17" i="2"/>
  <c r="P16" i="2"/>
  <c r="P15" i="2"/>
  <c r="P14" i="2"/>
  <c r="P13" i="2"/>
  <c r="P11" i="2"/>
  <c r="P10" i="2"/>
  <c r="C26" i="3"/>
  <c r="C25" i="3"/>
  <c r="C24" i="3"/>
  <c r="C23" i="3"/>
  <c r="C22" i="3"/>
  <c r="C21" i="3"/>
  <c r="C20" i="3"/>
  <c r="V20" i="2" l="1"/>
  <c r="V22" i="2"/>
  <c r="S20" i="2"/>
  <c r="S21" i="2"/>
  <c r="S22" i="2"/>
  <c r="V17" i="2"/>
  <c r="V15" i="2"/>
  <c r="T21" i="2" l="1"/>
  <c r="U21" i="2" s="1"/>
  <c r="T20" i="2"/>
  <c r="U20" i="2" s="1"/>
  <c r="W20" i="2" s="1"/>
  <c r="X20" i="2" s="1"/>
  <c r="T22" i="2"/>
  <c r="U22" i="2" s="1"/>
  <c r="W22" i="2" s="1"/>
  <c r="X22" i="2" s="1"/>
  <c r="S16" i="2"/>
  <c r="S17" i="2"/>
  <c r="S18" i="2"/>
  <c r="S19" i="2"/>
  <c r="S15" i="2"/>
  <c r="S14" i="2"/>
  <c r="S13" i="2"/>
  <c r="S12" i="2"/>
  <c r="V21" i="2" l="1"/>
  <c r="W21" i="2" s="1"/>
  <c r="X21" i="2" s="1"/>
  <c r="T19" i="2"/>
  <c r="U19" i="2" s="1"/>
  <c r="V19" i="2" s="1"/>
  <c r="W19" i="2" s="1"/>
  <c r="X19" i="2" s="1"/>
  <c r="T18" i="2"/>
  <c r="U18" i="2" s="1"/>
  <c r="T17" i="2"/>
  <c r="U17" i="2" s="1"/>
  <c r="W17" i="2" s="1"/>
  <c r="X17" i="2" s="1"/>
  <c r="T16" i="2"/>
  <c r="U16" i="2" s="1"/>
  <c r="V16" i="2" s="1"/>
  <c r="W16" i="2" s="1"/>
  <c r="X16" i="2" s="1"/>
  <c r="T12" i="2"/>
  <c r="T13" i="2"/>
  <c r="U13" i="2" s="1"/>
  <c r="V13" i="2" s="1"/>
  <c r="W13" i="2" s="1"/>
  <c r="X13" i="2" s="1"/>
  <c r="T14" i="2"/>
  <c r="U14" i="2" s="1"/>
  <c r="T15" i="2"/>
  <c r="U15" i="2" s="1"/>
  <c r="W15" i="2" s="1"/>
  <c r="X15" i="2" s="1"/>
  <c r="U12" i="2" l="1"/>
  <c r="V12" i="2" s="1"/>
  <c r="W12" i="2" s="1"/>
  <c r="X12" i="2" s="1"/>
  <c r="V18" i="2"/>
  <c r="W18" i="2" s="1"/>
  <c r="X18" i="2" s="1"/>
  <c r="V14" i="2"/>
  <c r="W14" i="2" s="1"/>
  <c r="X14" i="2" s="1"/>
  <c r="B21" i="3"/>
  <c r="S11" i="2"/>
  <c r="S10" i="2"/>
  <c r="T10" i="2" s="1"/>
  <c r="H19" i="2" l="1"/>
  <c r="H17" i="2"/>
  <c r="H15" i="2"/>
  <c r="H18" i="2"/>
  <c r="H16" i="2"/>
  <c r="T11" i="2"/>
  <c r="U10" i="2"/>
  <c r="V10" i="2" s="1"/>
  <c r="W10" i="2" s="1"/>
  <c r="X10" i="2" s="1"/>
  <c r="U11" i="2" l="1"/>
  <c r="V11" i="2" s="1"/>
  <c r="W11" i="2" s="1"/>
  <c r="X11" i="2" s="1"/>
  <c r="D6" i="2"/>
  <c r="E2" i="2"/>
  <c r="H20" i="2"/>
  <c r="I18" i="2" s="1"/>
  <c r="I15" i="2" l="1"/>
  <c r="I17" i="2"/>
  <c r="I19" i="2"/>
  <c r="I16" i="2"/>
  <c r="E4" i="2"/>
  <c r="D8" i="2" s="1"/>
  <c r="E3" i="2"/>
  <c r="I20" i="2" l="1"/>
</calcChain>
</file>

<file path=xl/sharedStrings.xml><?xml version="1.0" encoding="utf-8"?>
<sst xmlns="http://schemas.openxmlformats.org/spreadsheetml/2006/main" count="176" uniqueCount="94">
  <si>
    <t>ตารางการใช้เงินเลื่อนขั้นเงินเดือนของข้าราชการครูและบุคลากรทางการศึกษาที่มีใบประกอบวิชาชีพ</t>
  </si>
  <si>
    <t>0.5 ขั้น</t>
  </si>
  <si>
    <t>1 ขั้น</t>
  </si>
  <si>
    <t>1.5 ขั้น</t>
  </si>
  <si>
    <t>ขั้น</t>
  </si>
  <si>
    <t>เงินเดือน</t>
  </si>
  <si>
    <t>คศ.5</t>
  </si>
  <si>
    <t>ครูผู้ช่วย</t>
  </si>
  <si>
    <t>คศ.1</t>
  </si>
  <si>
    <t>คศ.2</t>
  </si>
  <si>
    <t>คศ.3.</t>
  </si>
  <si>
    <t>คศ.4</t>
  </si>
  <si>
    <t>เดิม</t>
  </si>
  <si>
    <t>พรบ.</t>
  </si>
  <si>
    <t>มติ ครม.</t>
  </si>
  <si>
    <t>ที่</t>
  </si>
  <si>
    <t>ชื่อ-สกุล</t>
  </si>
  <si>
    <t>อันดับ</t>
  </si>
  <si>
    <t>วิทยฐานะ</t>
  </si>
  <si>
    <t>ฐานคำนวณ</t>
  </si>
  <si>
    <t>คศ.3</t>
  </si>
  <si>
    <t>*เลือกอันดับ</t>
  </si>
  <si>
    <t>*ใส่เงินเดือน</t>
  </si>
  <si>
    <t>*ใส่คะแนนประเมิน</t>
  </si>
  <si>
    <t>เงินเดือนรวม</t>
  </si>
  <si>
    <t>วงเงินที่เหลือ</t>
  </si>
  <si>
    <t>&lt;ไม่ควรเกินเม็ดเงิน</t>
  </si>
  <si>
    <t>ระดับประเมิน</t>
  </si>
  <si>
    <t>ระดับคะแนน</t>
  </si>
  <si>
    <t>ร้อยละข้อตกลง</t>
  </si>
  <si>
    <t>ดีเด่น</t>
  </si>
  <si>
    <t>ดีมาก</t>
  </si>
  <si>
    <t>ดี</t>
  </si>
  <si>
    <t>พอใช้</t>
  </si>
  <si>
    <t>ปรับปรุง</t>
  </si>
  <si>
    <t>รวม</t>
  </si>
  <si>
    <t>*ใส่%ตามข้อตกลง</t>
  </si>
  <si>
    <t>ฐานในการคำนวณและช่วงเงินเดือนสำหรับการเลื่อนเงินเดือนในแต่ละอันดับ</t>
  </si>
  <si>
    <t>ของข้าราชการครูและบุคลากรทางการศึกษาที่มีใบอนุญาตประกอบวิชาชีพ</t>
  </si>
  <si>
    <t>(ข้อมูลจาก : การประชุมชี้แจงจาก ก.ค.ศ. เมื่อวันที่ 8 ก.พ. 62)</t>
  </si>
  <si>
    <t>เงินเดือนเริ่ม</t>
  </si>
  <si>
    <t>เงินเดือนสูง</t>
  </si>
  <si>
    <t>ฐานในการคำนวณ</t>
  </si>
  <si>
    <t>อัตราเงินเดือน</t>
  </si>
  <si>
    <t>บน</t>
  </si>
  <si>
    <t>ล่าง</t>
  </si>
  <si>
    <t>ตัวเลือกวิทยฐานะ</t>
  </si>
  <si>
    <t>ชำนาญการ</t>
  </si>
  <si>
    <t>ชำนาญการพิเศษ</t>
  </si>
  <si>
    <t>เชี่ยวชาญ</t>
  </si>
  <si>
    <t>เม็ดเงินคำนวณ</t>
  </si>
  <si>
    <t>รวมเม็ดเงินที่ใช้จัดสรร</t>
  </si>
  <si>
    <t>*ใส่ร้อยละที่ สพท.จัดสรร</t>
  </si>
  <si>
    <t>เม็ดเงินจัดสรร (สพท.)</t>
  </si>
  <si>
    <t>การคำนวณเงินเดือน แบบร้อยละ ที่สามารถปรับอัตราร้อยละได้</t>
  </si>
  <si>
    <t>ผลการประเมิน</t>
  </si>
  <si>
    <t>ร้อยละ</t>
  </si>
  <si>
    <t>ระดับ</t>
  </si>
  <si>
    <t>ร้อยละคะแนน</t>
  </si>
  <si>
    <t>การเลื่อนเงินเดือน</t>
  </si>
  <si>
    <t>ตั้งแต่</t>
  </si>
  <si>
    <t>ถึง</t>
  </si>
  <si>
    <t>เงินที่ใช้เลื่อน</t>
  </si>
  <si>
    <t>ค่าตอบแทนพิเศษ</t>
  </si>
  <si>
    <t>เงินเดือน
หลังเลื่อน</t>
  </si>
  <si>
    <t>ใหม่</t>
  </si>
  <si>
    <t>รับจริง</t>
  </si>
  <si>
    <t>&lt;ควรให้ขึ้นเป็นสีเขียว  ไม่ควรติดลบ</t>
  </si>
  <si>
    <t>คำแนะนำ</t>
  </si>
  <si>
    <r>
      <rPr>
        <b/>
        <sz val="22"/>
        <color rgb="FFFF0000"/>
        <rFont val="TH SarabunPSK"/>
        <family val="2"/>
      </rPr>
      <t>การกรอกข้อมูล จะต้องไม่เกินวงเงินคงเหลือ   ที่โรงเรียนได้รับ</t>
    </r>
    <r>
      <rPr>
        <b/>
        <sz val="22"/>
        <color rgb="FF000000"/>
        <rFont val="TH SarabunPSK"/>
        <family val="2"/>
      </rPr>
      <t xml:space="preserve"> </t>
    </r>
    <r>
      <rPr>
        <b/>
        <sz val="22"/>
        <color theme="9" tint="-0.249977111117893"/>
        <rFont val="TH SarabunPSK"/>
        <family val="2"/>
      </rPr>
      <t>(ควรเป็นพื้นหลังสีเขียว)</t>
    </r>
  </si>
  <si>
    <t xml:space="preserve">การกำหนดร้อยละในแต่ละระดับประเมิน </t>
  </si>
  <si>
    <t>ขึ้นอยู่กับ มติคณะกรรมการพิจารณาเลื่อนเงินเดือน</t>
  </si>
  <si>
    <t>กรอกข้อมูลเฉพาะ ที่ ชื่อ-สกุล  เลือกอันดับ กรอกข้อมูล เงินเดือนและร้อยละคะแนน เท่านั้น  (ขึ้น #N/A หมายถึง ไม่ได้เลือก อันดับเงินเดือน )</t>
  </si>
  <si>
    <r>
      <t xml:space="preserve">ตารางข้อมูลที่เหลือจากการกรอกจำนวนครู ให้เลือกแถบดำ แล้วกดปุ่ม </t>
    </r>
    <r>
      <rPr>
        <b/>
        <sz val="22"/>
        <color rgb="FF0070C0"/>
        <rFont val="TH SarabunPSK"/>
        <family val="2"/>
      </rPr>
      <t xml:space="preserve">Delete </t>
    </r>
    <r>
      <rPr>
        <b/>
        <sz val="22"/>
        <color rgb="FFFF0000"/>
        <rFont val="TH SarabunPSK"/>
        <family val="2"/>
      </rPr>
      <t xml:space="preserve"> เท่านั้น  ห้ามลบแถว </t>
    </r>
    <r>
      <rPr>
        <b/>
        <sz val="22"/>
        <color rgb="FF0070C0"/>
        <rFont val="TH SarabunPSK"/>
        <family val="2"/>
      </rPr>
      <t>(Print เอกสาร ตั้งแต่หน้า 5 เป็นต้นไป)</t>
    </r>
  </si>
  <si>
    <t>เงินเดือนสูงสุด</t>
  </si>
  <si>
    <t>คศ.3(2)</t>
  </si>
  <si>
    <t>คศ.4(3)</t>
  </si>
  <si>
    <t>ครู 1</t>
  </si>
  <si>
    <t>ครู 2</t>
  </si>
  <si>
    <t>ครู 3</t>
  </si>
  <si>
    <t>ครู 4</t>
  </si>
  <si>
    <t>ครู 5</t>
  </si>
  <si>
    <t>ครู 6</t>
  </si>
  <si>
    <t>ครู 7</t>
  </si>
  <si>
    <t>ครู 8</t>
  </si>
  <si>
    <t>ครู 9</t>
  </si>
  <si>
    <t>ครู 10</t>
  </si>
  <si>
    <t>ครู 11</t>
  </si>
  <si>
    <t>ครู 12</t>
  </si>
  <si>
    <t>ครู 13</t>
  </si>
  <si>
    <t>ช่วงของร้อยละ</t>
  </si>
  <si>
    <t>สรุปผล</t>
  </si>
  <si>
    <t>จำนวน</t>
  </si>
  <si>
    <t>โปรแกรมคำนวณนี้ พัฒนาแก้ไขล่าสุด  วันที่ 7  มีนาคม 2562 เวลา 19.00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</si>
</sst>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"/>
    <numFmt numFmtId="189" formatCode="0.0%"/>
  </numFmts>
  <fonts count="25" x14ac:knownFonts="1">
    <font>
      <sz val="11"/>
      <color rgb="FF000000"/>
      <name val="Tahoma"/>
    </font>
    <font>
      <b/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ahoma"/>
      <family val="2"/>
      <scheme val="major"/>
    </font>
    <font>
      <sz val="11"/>
      <name val="Tahoma"/>
      <family val="2"/>
      <scheme val="major"/>
    </font>
    <font>
      <sz val="11"/>
      <color rgb="FF000000"/>
      <name val="Tahoma"/>
      <family val="2"/>
      <scheme val="major"/>
    </font>
    <font>
      <sz val="16"/>
      <color rgb="FF000000"/>
      <name val="Tahoma"/>
      <family val="2"/>
      <scheme val="major"/>
    </font>
    <font>
      <b/>
      <sz val="22"/>
      <color rgb="FF000000"/>
      <name val="TH SarabunPSK"/>
      <family val="2"/>
    </font>
    <font>
      <b/>
      <sz val="2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000000"/>
      <name val="TH SarabunPSK"/>
      <family val="2"/>
    </font>
    <font>
      <b/>
      <sz val="22"/>
      <color rgb="FFFF0000"/>
      <name val="TH SarabunPSK"/>
      <family val="2"/>
    </font>
    <font>
      <sz val="11"/>
      <color rgb="FF000000"/>
      <name val="Tahoma"/>
      <family val="2"/>
    </font>
    <font>
      <b/>
      <sz val="22"/>
      <color rgb="FFFFFFFF"/>
      <name val="TH SarabunPSK"/>
      <family val="2"/>
    </font>
    <font>
      <b/>
      <sz val="36"/>
      <color rgb="FF000000"/>
      <name val="TH SarabunPSK"/>
      <family val="2"/>
    </font>
    <font>
      <b/>
      <sz val="36"/>
      <color rgb="FFFFFFFF"/>
      <name val="TH SarabunPSK"/>
      <family val="2"/>
    </font>
    <font>
      <sz val="16"/>
      <name val="TH SarabunPSK"/>
      <family val="2"/>
    </font>
    <font>
      <b/>
      <sz val="22"/>
      <color theme="9" tint="-0.249977111117893"/>
      <name val="TH SarabunPSK"/>
      <family val="2"/>
    </font>
    <font>
      <b/>
      <sz val="22"/>
      <color rgb="FF0070C0"/>
      <name val="TH SarabunPSK"/>
      <family val="2"/>
    </font>
    <font>
      <b/>
      <sz val="16"/>
      <color theme="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ADB9CA"/>
        <bgColor rgb="FFADB9CA"/>
      </patternFill>
    </fill>
    <fill>
      <patternFill patternType="solid">
        <fgColor rgb="FFC5E0B3"/>
        <bgColor rgb="FFC5E0B3"/>
      </patternFill>
    </fill>
    <fill>
      <patternFill patternType="solid">
        <fgColor rgb="FF00B0F0"/>
        <bgColor rgb="FF00B0F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  <fill>
      <patternFill patternType="solid">
        <fgColor rgb="FF2E75B5"/>
        <bgColor rgb="FF2E75B5"/>
      </patternFill>
    </fill>
    <fill>
      <patternFill patternType="solid">
        <fgColor rgb="FF92D050"/>
        <bgColor rgb="FFFFC00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8" tint="0.59999389629810485"/>
        <bgColor rgb="FFC5E0B3"/>
      </patternFill>
    </fill>
    <fill>
      <patternFill patternType="solid">
        <fgColor rgb="FF0070C0"/>
        <bgColor rgb="FFFFFF00"/>
      </patternFill>
    </fill>
    <fill>
      <patternFill patternType="solid">
        <fgColor theme="8" tint="-0.249977111117893"/>
        <bgColor rgb="FFC5E0B3"/>
      </patternFill>
    </fill>
    <fill>
      <patternFill patternType="solid">
        <fgColor theme="7" tint="-0.249977111117893"/>
        <bgColor rgb="FFC5E0B3"/>
      </patternFill>
    </fill>
    <fill>
      <patternFill patternType="solid">
        <fgColor theme="7" tint="0.59999389629810485"/>
        <bgColor rgb="FFC5E0B3"/>
      </patternFill>
    </fill>
    <fill>
      <patternFill patternType="solid">
        <fgColor theme="7" tint="0.39997558519241921"/>
        <bgColor rgb="FFC5E0B3"/>
      </patternFill>
    </fill>
    <fill>
      <patternFill patternType="solid">
        <fgColor theme="5" tint="0.59999389629810485"/>
        <bgColor rgb="FFC5E0B3"/>
      </patternFill>
    </fill>
    <fill>
      <patternFill patternType="solid">
        <fgColor theme="5" tint="0.39997558519241921"/>
        <bgColor rgb="FFC5E0B3"/>
      </patternFill>
    </fill>
    <fill>
      <patternFill patternType="solid">
        <fgColor rgb="FFFFC000"/>
        <bgColor rgb="FFC5E0B3"/>
      </patternFill>
    </fill>
    <fill>
      <patternFill patternType="solid">
        <fgColor rgb="FFFFFF99"/>
        <bgColor rgb="FFFBE4D5"/>
      </patternFill>
    </fill>
    <fill>
      <patternFill patternType="solid">
        <fgColor theme="7" tint="0.39997558519241921"/>
        <bgColor rgb="FFFBE4D5"/>
      </patternFill>
    </fill>
    <fill>
      <patternFill patternType="solid">
        <fgColor theme="5" tint="-0.249977111117893"/>
        <bgColor rgb="FFFFD965"/>
      </patternFill>
    </fill>
    <fill>
      <patternFill patternType="solid">
        <fgColor theme="8" tint="0.59999389629810485"/>
        <bgColor rgb="FFFF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59999389629810485"/>
        <bgColor rgb="FFFBE4D5"/>
      </patternFill>
    </fill>
  </fills>
  <borders count="95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/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11" borderId="34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3" fontId="3" fillId="0" borderId="43" xfId="0" applyNumberFormat="1" applyFont="1" applyBorder="1"/>
    <xf numFmtId="0" fontId="1" fillId="0" borderId="43" xfId="0" applyFont="1" applyBorder="1" applyAlignment="1">
      <alignment horizontal="center"/>
    </xf>
    <xf numFmtId="3" fontId="1" fillId="0" borderId="48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3" fontId="3" fillId="0" borderId="50" xfId="0" applyNumberFormat="1" applyFont="1" applyBorder="1"/>
    <xf numFmtId="0" fontId="1" fillId="0" borderId="50" xfId="0" applyFont="1" applyBorder="1" applyAlignment="1">
      <alignment horizontal="center"/>
    </xf>
    <xf numFmtId="3" fontId="1" fillId="0" borderId="51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11" borderId="60" xfId="0" applyFont="1" applyFill="1" applyBorder="1" applyAlignment="1">
      <alignment horizontal="center"/>
    </xf>
    <xf numFmtId="0" fontId="3" fillId="11" borderId="61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11" borderId="55" xfId="0" applyFont="1" applyFill="1" applyBorder="1" applyAlignment="1">
      <alignment horizontal="center" vertical="center"/>
    </xf>
    <xf numFmtId="0" fontId="1" fillId="11" borderId="58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0" fillId="25" borderId="75" xfId="0" applyFont="1" applyFill="1" applyBorder="1" applyAlignment="1">
      <alignment horizontal="center" vertical="center" wrapText="1"/>
    </xf>
    <xf numFmtId="0" fontId="10" fillId="24" borderId="7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87" fontId="3" fillId="0" borderId="80" xfId="0" applyNumberFormat="1" applyFont="1" applyBorder="1" applyProtection="1">
      <protection locked="0"/>
    </xf>
    <xf numFmtId="187" fontId="3" fillId="0" borderId="81" xfId="0" applyNumberFormat="1" applyFont="1" applyBorder="1" applyProtection="1"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15" fillId="11" borderId="80" xfId="0" applyFont="1" applyFill="1" applyBorder="1" applyProtection="1">
      <protection hidden="1"/>
    </xf>
    <xf numFmtId="0" fontId="15" fillId="11" borderId="81" xfId="0" applyFont="1" applyFill="1" applyBorder="1" applyProtection="1">
      <protection hidden="1"/>
    </xf>
    <xf numFmtId="188" fontId="3" fillId="11" borderId="80" xfId="0" applyNumberFormat="1" applyFont="1" applyFill="1" applyBorder="1" applyAlignment="1" applyProtection="1">
      <alignment horizontal="center"/>
      <protection hidden="1"/>
    </xf>
    <xf numFmtId="188" fontId="3" fillId="11" borderId="81" xfId="0" applyNumberFormat="1" applyFont="1" applyFill="1" applyBorder="1" applyAlignment="1" applyProtection="1">
      <alignment horizontal="center"/>
      <protection hidden="1"/>
    </xf>
    <xf numFmtId="0" fontId="1" fillId="11" borderId="79" xfId="0" applyFont="1" applyFill="1" applyBorder="1" applyAlignment="1" applyProtection="1">
      <alignment horizontal="center"/>
      <protection hidden="1"/>
    </xf>
    <xf numFmtId="43" fontId="1" fillId="11" borderId="45" xfId="0" applyNumberFormat="1" applyFont="1" applyFill="1" applyBorder="1" applyAlignment="1" applyProtection="1">
      <alignment horizontal="center"/>
      <protection hidden="1"/>
    </xf>
    <xf numFmtId="187" fontId="1" fillId="11" borderId="79" xfId="0" applyNumberFormat="1" applyFont="1" applyFill="1" applyBorder="1" applyProtection="1">
      <protection hidden="1"/>
    </xf>
    <xf numFmtId="0" fontId="1" fillId="11" borderId="77" xfId="0" applyFont="1" applyFill="1" applyBorder="1" applyAlignment="1" applyProtection="1">
      <alignment horizontal="center"/>
      <protection hidden="1"/>
    </xf>
    <xf numFmtId="187" fontId="1" fillId="11" borderId="77" xfId="0" applyNumberFormat="1" applyFont="1" applyFill="1" applyBorder="1" applyProtection="1">
      <protection hidden="1"/>
    </xf>
    <xf numFmtId="43" fontId="1" fillId="26" borderId="71" xfId="1" applyFont="1" applyFill="1" applyBorder="1" applyAlignment="1" applyProtection="1">
      <alignment horizontal="center"/>
      <protection hidden="1"/>
    </xf>
    <xf numFmtId="43" fontId="1" fillId="27" borderId="72" xfId="1" applyFont="1" applyFill="1" applyBorder="1" applyAlignment="1" applyProtection="1">
      <alignment horizontal="center"/>
      <protection hidden="1"/>
    </xf>
    <xf numFmtId="43" fontId="1" fillId="26" borderId="43" xfId="1" applyFont="1" applyFill="1" applyBorder="1" applyAlignment="1" applyProtection="1">
      <alignment horizontal="center"/>
      <protection hidden="1"/>
    </xf>
    <xf numFmtId="43" fontId="1" fillId="27" borderId="77" xfId="1" applyFont="1" applyFill="1" applyBorder="1" applyAlignment="1" applyProtection="1">
      <alignment horizontal="center"/>
      <protection hidden="1"/>
    </xf>
    <xf numFmtId="43" fontId="3" fillId="30" borderId="70" xfId="1" applyFont="1" applyFill="1" applyBorder="1" applyAlignment="1" applyProtection="1">
      <alignment horizontal="center"/>
      <protection hidden="1"/>
    </xf>
    <xf numFmtId="43" fontId="3" fillId="30" borderId="76" xfId="1" applyFont="1" applyFill="1" applyBorder="1" applyAlignment="1" applyProtection="1">
      <alignment horizontal="center"/>
      <protection hidden="1"/>
    </xf>
    <xf numFmtId="0" fontId="21" fillId="31" borderId="80" xfId="0" applyFont="1" applyFill="1" applyBorder="1" applyAlignment="1" applyProtection="1">
      <alignment horizontal="center"/>
      <protection locked="0"/>
    </xf>
    <xf numFmtId="0" fontId="21" fillId="31" borderId="80" xfId="0" applyFont="1" applyFill="1" applyBorder="1" applyProtection="1">
      <protection locked="0"/>
    </xf>
    <xf numFmtId="0" fontId="21" fillId="31" borderId="81" xfId="0" applyFont="1" applyFill="1" applyBorder="1" applyAlignment="1" applyProtection="1">
      <alignment horizontal="center"/>
      <protection locked="0"/>
    </xf>
    <xf numFmtId="0" fontId="21" fillId="31" borderId="81" xfId="0" applyFont="1" applyFill="1" applyBorder="1" applyProtection="1">
      <protection locked="0"/>
    </xf>
    <xf numFmtId="0" fontId="21" fillId="31" borderId="82" xfId="0" applyFont="1" applyFill="1" applyBorder="1" applyAlignment="1" applyProtection="1">
      <alignment horizontal="center"/>
      <protection locked="0"/>
    </xf>
    <xf numFmtId="0" fontId="21" fillId="31" borderId="82" xfId="0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16" fillId="0" borderId="0" xfId="0" applyFont="1"/>
    <xf numFmtId="189" fontId="9" fillId="15" borderId="42" xfId="0" applyNumberFormat="1" applyFont="1" applyFill="1" applyBorder="1" applyAlignment="1" applyProtection="1">
      <alignment horizontal="right"/>
      <protection locked="0"/>
    </xf>
    <xf numFmtId="189" fontId="9" fillId="16" borderId="84" xfId="0" applyNumberFormat="1" applyFont="1" applyFill="1" applyBorder="1" applyProtection="1">
      <protection locked="0"/>
    </xf>
    <xf numFmtId="3" fontId="3" fillId="0" borderId="0" xfId="0" applyNumberFormat="1" applyFont="1"/>
    <xf numFmtId="0" fontId="1" fillId="11" borderId="52" xfId="0" applyFont="1" applyFill="1" applyBorder="1" applyAlignment="1">
      <alignment horizontal="center"/>
    </xf>
    <xf numFmtId="0" fontId="1" fillId="11" borderId="59" xfId="0" applyFont="1" applyFill="1" applyBorder="1" applyAlignment="1">
      <alignment horizontal="center"/>
    </xf>
    <xf numFmtId="0" fontId="1" fillId="32" borderId="52" xfId="0" applyFont="1" applyFill="1" applyBorder="1" applyAlignment="1">
      <alignment horizontal="center"/>
    </xf>
    <xf numFmtId="0" fontId="1" fillId="33" borderId="59" xfId="0" applyFont="1" applyFill="1" applyBorder="1" applyAlignment="1">
      <alignment horizontal="center"/>
    </xf>
    <xf numFmtId="2" fontId="1" fillId="0" borderId="39" xfId="0" applyNumberFormat="1" applyFont="1" applyBorder="1" applyAlignment="1" applyProtection="1">
      <alignment horizontal="center"/>
      <protection locked="0"/>
    </xf>
    <xf numFmtId="2" fontId="1" fillId="0" borderId="35" xfId="0" applyNumberFormat="1" applyFont="1" applyBorder="1" applyAlignment="1" applyProtection="1">
      <alignment horizontal="center"/>
      <protection locked="0"/>
    </xf>
    <xf numFmtId="2" fontId="1" fillId="0" borderId="62" xfId="0" applyNumberFormat="1" applyFont="1" applyBorder="1" applyAlignment="1" applyProtection="1">
      <alignment horizontal="center"/>
      <protection locked="0"/>
    </xf>
    <xf numFmtId="0" fontId="1" fillId="11" borderId="54" xfId="0" applyFont="1" applyFill="1" applyBorder="1" applyAlignment="1">
      <alignment vertical="center" wrapText="1"/>
    </xf>
    <xf numFmtId="0" fontId="10" fillId="0" borderId="39" xfId="0" applyFont="1" applyBorder="1" applyAlignment="1">
      <alignment horizontal="center"/>
    </xf>
    <xf numFmtId="0" fontId="21" fillId="31" borderId="93" xfId="0" applyFont="1" applyFill="1" applyBorder="1" applyProtection="1">
      <protection locked="0"/>
    </xf>
    <xf numFmtId="43" fontId="1" fillId="11" borderId="78" xfId="1" applyFont="1" applyFill="1" applyBorder="1" applyAlignment="1" applyProtection="1">
      <alignment horizontal="center"/>
      <protection hidden="1"/>
    </xf>
    <xf numFmtId="43" fontId="1" fillId="11" borderId="76" xfId="1" applyFont="1" applyFill="1" applyBorder="1" applyAlignment="1" applyProtection="1">
      <alignment horizontal="center"/>
      <protection hidden="1"/>
    </xf>
    <xf numFmtId="0" fontId="15" fillId="11" borderId="82" xfId="0" applyFont="1" applyFill="1" applyBorder="1" applyProtection="1">
      <protection hidden="1"/>
    </xf>
    <xf numFmtId="187" fontId="3" fillId="0" borderId="82" xfId="0" applyNumberFormat="1" applyFont="1" applyBorder="1" applyProtection="1">
      <protection locked="0"/>
    </xf>
    <xf numFmtId="188" fontId="3" fillId="11" borderId="82" xfId="0" applyNumberFormat="1" applyFont="1" applyFill="1" applyBorder="1" applyAlignment="1" applyProtection="1">
      <alignment horizontal="center"/>
      <protection hidden="1"/>
    </xf>
    <xf numFmtId="0" fontId="3" fillId="0" borderId="73" xfId="0" applyFont="1" applyBorder="1" applyAlignment="1" applyProtection="1">
      <alignment horizontal="center"/>
      <protection locked="0"/>
    </xf>
    <xf numFmtId="0" fontId="1" fillId="11" borderId="75" xfId="0" applyFont="1" applyFill="1" applyBorder="1" applyAlignment="1" applyProtection="1">
      <alignment horizontal="center"/>
      <protection hidden="1"/>
    </xf>
    <xf numFmtId="43" fontId="1" fillId="11" borderId="73" xfId="1" applyFont="1" applyFill="1" applyBorder="1" applyAlignment="1" applyProtection="1">
      <alignment horizontal="center"/>
      <protection hidden="1"/>
    </xf>
    <xf numFmtId="43" fontId="1" fillId="11" borderId="94" xfId="0" applyNumberFormat="1" applyFont="1" applyFill="1" applyBorder="1" applyAlignment="1" applyProtection="1">
      <alignment horizontal="center"/>
      <protection hidden="1"/>
    </xf>
    <xf numFmtId="187" fontId="1" fillId="11" borderId="75" xfId="0" applyNumberFormat="1" applyFont="1" applyFill="1" applyBorder="1" applyProtection="1">
      <protection hidden="1"/>
    </xf>
    <xf numFmtId="43" fontId="3" fillId="30" borderId="73" xfId="1" applyFont="1" applyFill="1" applyBorder="1" applyAlignment="1" applyProtection="1">
      <alignment horizontal="center"/>
      <protection hidden="1"/>
    </xf>
    <xf numFmtId="43" fontId="1" fillId="26" borderId="74" xfId="1" applyFont="1" applyFill="1" applyBorder="1" applyAlignment="1" applyProtection="1">
      <alignment horizontal="center"/>
      <protection hidden="1"/>
    </xf>
    <xf numFmtId="43" fontId="1" fillId="27" borderId="75" xfId="1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5" fillId="0" borderId="31" xfId="0" applyFont="1" applyBorder="1"/>
    <xf numFmtId="0" fontId="4" fillId="8" borderId="2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23" xfId="0" applyFont="1" applyBorder="1" applyAlignment="1">
      <alignment horizontal="center" vertical="center" wrapText="1"/>
    </xf>
    <xf numFmtId="0" fontId="5" fillId="0" borderId="28" xfId="0" applyFont="1" applyBorder="1"/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0" fontId="4" fillId="5" borderId="29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0" fillId="20" borderId="41" xfId="0" applyFont="1" applyFill="1" applyBorder="1" applyAlignment="1">
      <alignment horizontal="center" vertical="center" wrapText="1"/>
    </xf>
    <xf numFmtId="0" fontId="10" fillId="20" borderId="42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/>
    </xf>
    <xf numFmtId="0" fontId="10" fillId="19" borderId="63" xfId="0" applyFont="1" applyFill="1" applyBorder="1" applyAlignment="1">
      <alignment horizontal="center" vertical="center"/>
    </xf>
    <xf numFmtId="0" fontId="10" fillId="23" borderId="41" xfId="0" applyFont="1" applyFill="1" applyBorder="1" applyAlignment="1">
      <alignment horizontal="center" vertical="center" wrapText="1"/>
    </xf>
    <xf numFmtId="0" fontId="10" fillId="23" borderId="63" xfId="0" applyFont="1" applyFill="1" applyBorder="1" applyAlignment="1">
      <alignment horizontal="center" vertical="center" wrapText="1"/>
    </xf>
    <xf numFmtId="0" fontId="10" fillId="23" borderId="42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 vertical="center"/>
    </xf>
    <xf numFmtId="0" fontId="1" fillId="9" borderId="66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10" fillId="21" borderId="70" xfId="0" applyFont="1" applyFill="1" applyBorder="1" applyAlignment="1">
      <alignment horizontal="center" vertical="center" wrapText="1"/>
    </xf>
    <xf numFmtId="0" fontId="10" fillId="21" borderId="73" xfId="0" applyFont="1" applyFill="1" applyBorder="1" applyAlignment="1">
      <alignment horizontal="center" vertical="center" wrapText="1"/>
    </xf>
    <xf numFmtId="0" fontId="10" fillId="22" borderId="68" xfId="0" applyFont="1" applyFill="1" applyBorder="1" applyAlignment="1">
      <alignment horizontal="center" vertical="center" wrapText="1"/>
    </xf>
    <xf numFmtId="0" fontId="10" fillId="22" borderId="69" xfId="0" applyFont="1" applyFill="1" applyBorder="1" applyAlignment="1">
      <alignment horizontal="center" vertical="center" wrapText="1"/>
    </xf>
    <xf numFmtId="0" fontId="10" fillId="17" borderId="70" xfId="0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0" fontId="1" fillId="10" borderId="71" xfId="0" applyFont="1" applyFill="1" applyBorder="1" applyAlignment="1">
      <alignment horizontal="center" vertical="center"/>
    </xf>
    <xf numFmtId="0" fontId="1" fillId="10" borderId="74" xfId="0" applyFont="1" applyFill="1" applyBorder="1" applyAlignment="1">
      <alignment horizontal="center" vertical="center"/>
    </xf>
    <xf numFmtId="0" fontId="10" fillId="18" borderId="72" xfId="0" applyFont="1" applyFill="1" applyBorder="1" applyAlignment="1">
      <alignment horizontal="center" vertical="center" wrapText="1"/>
    </xf>
    <xf numFmtId="0" fontId="10" fillId="18" borderId="75" xfId="0" applyFont="1" applyFill="1" applyBorder="1" applyAlignment="1">
      <alignment horizontal="center" vertical="center" wrapText="1"/>
    </xf>
    <xf numFmtId="0" fontId="10" fillId="23" borderId="65" xfId="0" applyFont="1" applyFill="1" applyBorder="1" applyAlignment="1">
      <alignment horizontal="center" vertical="center" wrapText="1"/>
    </xf>
    <xf numFmtId="0" fontId="10" fillId="23" borderId="83" xfId="0" applyFont="1" applyFill="1" applyBorder="1" applyAlignment="1">
      <alignment horizontal="center" vertical="center" wrapText="1"/>
    </xf>
    <xf numFmtId="0" fontId="10" fillId="24" borderId="70" xfId="0" applyFont="1" applyFill="1" applyBorder="1" applyAlignment="1">
      <alignment horizontal="center" vertical="center" wrapText="1"/>
    </xf>
    <xf numFmtId="0" fontId="10" fillId="24" borderId="72" xfId="0" applyFont="1" applyFill="1" applyBorder="1" applyAlignment="1">
      <alignment horizontal="center" vertical="center" wrapText="1"/>
    </xf>
    <xf numFmtId="0" fontId="1" fillId="12" borderId="85" xfId="0" applyFont="1" applyFill="1" applyBorder="1" applyAlignment="1">
      <alignment horizontal="center"/>
    </xf>
    <xf numFmtId="0" fontId="1" fillId="12" borderId="86" xfId="0" applyFont="1" applyFill="1" applyBorder="1" applyAlignment="1">
      <alignment horizontal="center"/>
    </xf>
    <xf numFmtId="0" fontId="1" fillId="14" borderId="41" xfId="0" applyFont="1" applyFill="1" applyBorder="1" applyAlignment="1">
      <alignment horizontal="center"/>
    </xf>
    <xf numFmtId="0" fontId="1" fillId="14" borderId="64" xfId="0" applyFont="1" applyFill="1" applyBorder="1" applyAlignment="1">
      <alignment horizontal="center"/>
    </xf>
    <xf numFmtId="0" fontId="10" fillId="11" borderId="53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1" fillId="11" borderId="41" xfId="0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right"/>
    </xf>
    <xf numFmtId="0" fontId="1" fillId="11" borderId="56" xfId="0" applyFont="1" applyFill="1" applyBorder="1" applyAlignment="1">
      <alignment horizontal="center"/>
    </xf>
    <xf numFmtId="0" fontId="1" fillId="11" borderId="57" xfId="0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/>
    </xf>
    <xf numFmtId="0" fontId="1" fillId="12" borderId="42" xfId="0" applyFont="1" applyFill="1" applyBorder="1" applyAlignment="1">
      <alignment horizontal="center"/>
    </xf>
    <xf numFmtId="0" fontId="24" fillId="28" borderId="55" xfId="0" applyFont="1" applyFill="1" applyBorder="1" applyAlignment="1">
      <alignment horizontal="center" vertical="center" wrapText="1"/>
    </xf>
    <xf numFmtId="0" fontId="24" fillId="28" borderId="68" xfId="0" applyFont="1" applyFill="1" applyBorder="1" applyAlignment="1">
      <alignment horizontal="center" vertical="center" wrapText="1"/>
    </xf>
    <xf numFmtId="0" fontId="24" fillId="28" borderId="58" xfId="0" applyFont="1" applyFill="1" applyBorder="1" applyAlignment="1">
      <alignment horizontal="center" vertical="center" wrapText="1"/>
    </xf>
    <xf numFmtId="0" fontId="24" fillId="28" borderId="69" xfId="0" applyFont="1" applyFill="1" applyBorder="1" applyAlignment="1">
      <alignment horizontal="center" vertical="center" wrapText="1"/>
    </xf>
    <xf numFmtId="0" fontId="18" fillId="13" borderId="55" xfId="0" applyFont="1" applyFill="1" applyBorder="1" applyAlignment="1">
      <alignment horizontal="center" vertical="center"/>
    </xf>
    <xf numFmtId="0" fontId="18" fillId="13" borderId="68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69" xfId="0" applyFont="1" applyFill="1" applyBorder="1" applyAlignment="1">
      <alignment horizontal="center" vertical="center"/>
    </xf>
    <xf numFmtId="0" fontId="1" fillId="27" borderId="41" xfId="0" applyFont="1" applyFill="1" applyBorder="1" applyAlignment="1">
      <alignment horizontal="center"/>
    </xf>
    <xf numFmtId="0" fontId="1" fillId="27" borderId="42" xfId="0" applyFont="1" applyFill="1" applyBorder="1" applyAlignment="1">
      <alignment horizontal="center"/>
    </xf>
    <xf numFmtId="187" fontId="19" fillId="6" borderId="55" xfId="0" applyNumberFormat="1" applyFont="1" applyFill="1" applyBorder="1" applyAlignment="1">
      <alignment horizontal="center" vertical="center"/>
    </xf>
    <xf numFmtId="187" fontId="19" fillId="6" borderId="90" xfId="0" applyNumberFormat="1" applyFont="1" applyFill="1" applyBorder="1" applyAlignment="1">
      <alignment horizontal="center" vertical="center"/>
    </xf>
    <xf numFmtId="187" fontId="19" fillId="6" borderId="68" xfId="0" applyNumberFormat="1" applyFont="1" applyFill="1" applyBorder="1" applyAlignment="1">
      <alignment horizontal="center" vertical="center"/>
    </xf>
    <xf numFmtId="187" fontId="19" fillId="6" borderId="58" xfId="0" applyNumberFormat="1" applyFont="1" applyFill="1" applyBorder="1" applyAlignment="1">
      <alignment horizontal="center" vertical="center"/>
    </xf>
    <xf numFmtId="187" fontId="19" fillId="6" borderId="92" xfId="0" applyNumberFormat="1" applyFont="1" applyFill="1" applyBorder="1" applyAlignment="1">
      <alignment horizontal="center" vertical="center"/>
    </xf>
    <xf numFmtId="187" fontId="19" fillId="6" borderId="69" xfId="0" applyNumberFormat="1" applyFont="1" applyFill="1" applyBorder="1" applyAlignment="1">
      <alignment horizontal="center" vertical="center"/>
    </xf>
    <xf numFmtId="187" fontId="20" fillId="29" borderId="67" xfId="0" applyNumberFormat="1" applyFont="1" applyFill="1" applyBorder="1" applyAlignment="1">
      <alignment horizontal="center" vertical="center"/>
    </xf>
    <xf numFmtId="187" fontId="20" fillId="29" borderId="33" xfId="0" applyNumberFormat="1" applyFont="1" applyFill="1" applyBorder="1" applyAlignment="1">
      <alignment horizontal="center" vertical="center"/>
    </xf>
    <xf numFmtId="187" fontId="20" fillId="29" borderId="91" xfId="0" applyNumberFormat="1" applyFont="1" applyFill="1" applyBorder="1" applyAlignment="1">
      <alignment horizontal="center" vertical="center"/>
    </xf>
    <xf numFmtId="187" fontId="20" fillId="29" borderId="58" xfId="0" applyNumberFormat="1" applyFont="1" applyFill="1" applyBorder="1" applyAlignment="1">
      <alignment horizontal="center" vertical="center"/>
    </xf>
    <xf numFmtId="187" fontId="20" fillId="29" borderId="92" xfId="0" applyNumberFormat="1" applyFont="1" applyFill="1" applyBorder="1" applyAlignment="1">
      <alignment horizontal="center" vertical="center"/>
    </xf>
    <xf numFmtId="187" fontId="20" fillId="29" borderId="69" xfId="0" applyNumberFormat="1" applyFont="1" applyFill="1" applyBorder="1" applyAlignment="1">
      <alignment horizontal="center" vertical="center"/>
    </xf>
    <xf numFmtId="187" fontId="8" fillId="12" borderId="41" xfId="0" applyNumberFormat="1" applyFont="1" applyFill="1" applyBorder="1" applyAlignment="1">
      <alignment horizontal="center" vertical="center"/>
    </xf>
    <xf numFmtId="187" fontId="8" fillId="12" borderId="42" xfId="0" applyNumberFormat="1" applyFont="1" applyFill="1" applyBorder="1" applyAlignment="1">
      <alignment horizontal="center" vertical="center"/>
    </xf>
    <xf numFmtId="187" fontId="8" fillId="14" borderId="41" xfId="0" applyNumberFormat="1" applyFont="1" applyFill="1" applyBorder="1" applyAlignment="1">
      <alignment horizontal="center" vertical="center"/>
    </xf>
    <xf numFmtId="187" fontId="8" fillId="14" borderId="42" xfId="0" applyNumberFormat="1" applyFont="1" applyFill="1" applyBorder="1" applyAlignment="1">
      <alignment horizontal="center" vertical="center"/>
    </xf>
    <xf numFmtId="43" fontId="3" fillId="32" borderId="87" xfId="1" applyFont="1" applyFill="1" applyBorder="1" applyAlignment="1" applyProtection="1">
      <alignment horizontal="center"/>
      <protection locked="0"/>
    </xf>
    <xf numFmtId="43" fontId="3" fillId="33" borderId="87" xfId="1" applyFont="1" applyFill="1" applyBorder="1" applyAlignment="1" applyProtection="1">
      <alignment horizontal="center"/>
      <protection locked="0"/>
    </xf>
    <xf numFmtId="43" fontId="3" fillId="32" borderId="88" xfId="1" applyFont="1" applyFill="1" applyBorder="1" applyAlignment="1" applyProtection="1">
      <alignment horizontal="center"/>
      <protection locked="0"/>
    </xf>
    <xf numFmtId="43" fontId="3" fillId="33" borderId="88" xfId="1" applyFont="1" applyFill="1" applyBorder="1" applyAlignment="1" applyProtection="1">
      <alignment horizontal="center"/>
      <protection locked="0"/>
    </xf>
    <xf numFmtId="43" fontId="3" fillId="32" borderId="89" xfId="1" applyFont="1" applyFill="1" applyBorder="1" applyAlignment="1" applyProtection="1">
      <alignment horizontal="center"/>
      <protection locked="0"/>
    </xf>
    <xf numFmtId="43" fontId="3" fillId="33" borderId="89" xfId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5"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C000"/>
          <bgColor rgb="FFFFC000"/>
        </patternFill>
      </fill>
    </dxf>
  </dxfs>
  <tableStyles count="1">
    <tableStyle name="ข้อตกลง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colors>
    <mruColors>
      <color rgb="FFFFFFCC"/>
      <color rgb="FFFFFF99"/>
      <color rgb="FF660066"/>
      <color rgb="FF00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238124</xdr:colOff>
      <xdr:row>0</xdr:row>
      <xdr:rowOff>28575</xdr:rowOff>
    </xdr:from>
    <xdr:ext cx="6772275" cy="447674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9" y="28575"/>
          <a:ext cx="6772275" cy="4476749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6" headerRowDxfId="9" dataDxfId="7" totalsRowDxfId="5" headerRowBorderDxfId="8" tableBorderDxfId="6">
  <tableColumns count="5">
    <tableColumn id="1" xr3:uid="{00000000-0010-0000-0000-000001000000}" name="อันดับ" dataDxfId="4"/>
    <tableColumn id="2" xr3:uid="{00000000-0010-0000-0000-000002000000}" name="เงินเดือนเริ่ม" dataDxfId="3"/>
    <tableColumn id="3" xr3:uid="{00000000-0010-0000-0000-000003000000}" name="เงินเดือนสูง" dataDxfId="2"/>
    <tableColumn id="4" xr3:uid="{00000000-0010-0000-0000-000004000000}" name="ฐานในการคำนวณ" dataDxfId="1"/>
    <tableColumn id="5" xr3:uid="{00000000-0010-0000-0000-000005000000}" name="อัตราเงินเดือน" dataDxfId="0"/>
  </tableColumns>
  <tableStyleInfo name="ข้อตกลง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8"/>
  <sheetViews>
    <sheetView topLeftCell="A37" zoomScale="70" zoomScaleNormal="70" workbookViewId="0">
      <selection activeCell="O51" sqref="O51"/>
    </sheetView>
  </sheetViews>
  <sheetFormatPr defaultColWidth="12.625" defaultRowHeight="15" customHeight="1" x14ac:dyDescent="0.2"/>
  <cols>
    <col min="1" max="1" width="8" style="3" customWidth="1"/>
    <col min="2" max="2" width="11.375" style="3" bestFit="1" customWidth="1"/>
    <col min="3" max="5" width="8" style="3" customWidth="1"/>
    <col min="6" max="6" width="11.375" style="3" bestFit="1" customWidth="1"/>
    <col min="7" max="9" width="8" style="3" customWidth="1"/>
    <col min="10" max="10" width="11.375" style="3" bestFit="1" customWidth="1"/>
    <col min="11" max="13" width="8" style="3" customWidth="1"/>
    <col min="14" max="14" width="11.375" style="3" bestFit="1" customWidth="1"/>
    <col min="15" max="17" width="8" style="3" customWidth="1"/>
    <col min="18" max="18" width="11.375" style="3" bestFit="1" customWidth="1"/>
    <col min="19" max="21" width="8" style="3" customWidth="1"/>
    <col min="22" max="24" width="11.375" style="3" bestFit="1" customWidth="1"/>
    <col min="25" max="26" width="7.875" style="3" customWidth="1"/>
    <col min="27" max="16384" width="12.625" style="3"/>
  </cols>
  <sheetData>
    <row r="1" spans="1:26" ht="27" customHeight="1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6"/>
      <c r="Y1" s="2"/>
      <c r="Z1" s="2"/>
    </row>
    <row r="2" spans="1:26" ht="19.5" x14ac:dyDescent="0.2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9"/>
      <c r="Y2" s="2"/>
      <c r="Z2" s="2"/>
    </row>
    <row r="3" spans="1:26" ht="15.95" customHeight="1" x14ac:dyDescent="0.2">
      <c r="A3" s="4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6"/>
      <c r="N3" s="7"/>
      <c r="O3" s="8" t="s">
        <v>1</v>
      </c>
      <c r="P3" s="9" t="s">
        <v>2</v>
      </c>
      <c r="Q3" s="10" t="s">
        <v>3</v>
      </c>
      <c r="R3" s="5"/>
      <c r="S3" s="5"/>
      <c r="T3" s="5"/>
      <c r="U3" s="6"/>
      <c r="V3" s="6"/>
      <c r="W3" s="6"/>
      <c r="X3" s="11"/>
      <c r="Y3" s="2"/>
      <c r="Z3" s="2"/>
    </row>
    <row r="4" spans="1:26" ht="15.95" customHeight="1" x14ac:dyDescent="0.2">
      <c r="A4" s="12">
        <v>27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6"/>
      <c r="N4" s="13">
        <v>58390</v>
      </c>
      <c r="O4" s="14">
        <v>890</v>
      </c>
      <c r="P4" s="15">
        <v>1780</v>
      </c>
      <c r="Q4" s="16">
        <v>2670</v>
      </c>
      <c r="R4" s="5"/>
      <c r="S4" s="17"/>
      <c r="T4" s="17"/>
      <c r="U4" s="18"/>
      <c r="V4" s="6"/>
      <c r="W4" s="6"/>
      <c r="X4" s="11"/>
      <c r="Y4" s="2"/>
      <c r="Z4" s="2"/>
    </row>
    <row r="5" spans="1:26" ht="15.95" customHeight="1" x14ac:dyDescent="0.2">
      <c r="A5" s="12">
        <v>26.5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6"/>
      <c r="N5" s="13">
        <v>57500</v>
      </c>
      <c r="O5" s="14">
        <v>890</v>
      </c>
      <c r="P5" s="15">
        <v>1780</v>
      </c>
      <c r="Q5" s="16">
        <v>2680</v>
      </c>
      <c r="R5" s="7"/>
      <c r="S5" s="8" t="s">
        <v>1</v>
      </c>
      <c r="T5" s="9" t="s">
        <v>2</v>
      </c>
      <c r="U5" s="10" t="s">
        <v>3</v>
      </c>
      <c r="V5" s="6"/>
      <c r="W5" s="6"/>
      <c r="X5" s="11"/>
      <c r="Y5" s="2"/>
      <c r="Z5" s="2"/>
    </row>
    <row r="6" spans="1:26" ht="15.95" customHeight="1" x14ac:dyDescent="0.2">
      <c r="A6" s="12">
        <v>26</v>
      </c>
      <c r="B6" s="5"/>
      <c r="C6" s="5"/>
      <c r="D6" s="5"/>
      <c r="E6" s="6"/>
      <c r="F6" s="5"/>
      <c r="G6" s="5"/>
      <c r="H6" s="5"/>
      <c r="I6" s="5"/>
      <c r="J6" s="5"/>
      <c r="K6" s="5"/>
      <c r="L6" s="5"/>
      <c r="M6" s="6"/>
      <c r="N6" s="13">
        <v>56610</v>
      </c>
      <c r="O6" s="14">
        <v>890</v>
      </c>
      <c r="P6" s="15">
        <v>1790</v>
      </c>
      <c r="Q6" s="16">
        <v>2660</v>
      </c>
      <c r="R6" s="19">
        <v>69040</v>
      </c>
      <c r="S6" s="15">
        <v>1040</v>
      </c>
      <c r="T6" s="15">
        <v>2080</v>
      </c>
      <c r="U6" s="16">
        <v>3130</v>
      </c>
      <c r="V6" s="6"/>
      <c r="W6" s="6"/>
      <c r="X6" s="11"/>
      <c r="Y6" s="2"/>
      <c r="Z6" s="2"/>
    </row>
    <row r="7" spans="1:26" ht="15.95" customHeight="1" x14ac:dyDescent="0.2">
      <c r="A7" s="12">
        <v>25.5</v>
      </c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6"/>
      <c r="N7" s="13">
        <v>55720</v>
      </c>
      <c r="O7" s="14">
        <v>900</v>
      </c>
      <c r="P7" s="15">
        <v>1770</v>
      </c>
      <c r="Q7" s="16">
        <v>2640</v>
      </c>
      <c r="R7" s="19">
        <v>68000</v>
      </c>
      <c r="S7" s="15">
        <v>1040</v>
      </c>
      <c r="T7" s="15">
        <v>2090</v>
      </c>
      <c r="U7" s="16">
        <v>3140</v>
      </c>
      <c r="V7" s="6"/>
      <c r="W7" s="6"/>
      <c r="X7" s="11"/>
      <c r="Y7" s="2"/>
      <c r="Z7" s="2"/>
    </row>
    <row r="8" spans="1:26" ht="15.95" customHeight="1" x14ac:dyDescent="0.2">
      <c r="A8" s="12">
        <v>25</v>
      </c>
      <c r="B8" s="5"/>
      <c r="C8" s="5"/>
      <c r="D8" s="5"/>
      <c r="E8" s="6"/>
      <c r="F8" s="5"/>
      <c r="G8" s="5"/>
      <c r="H8" s="5"/>
      <c r="I8" s="5"/>
      <c r="J8" s="5"/>
      <c r="K8" s="5"/>
      <c r="L8" s="5"/>
      <c r="M8" s="6"/>
      <c r="N8" s="13">
        <v>54820</v>
      </c>
      <c r="O8" s="14">
        <v>870</v>
      </c>
      <c r="P8" s="15">
        <v>1740</v>
      </c>
      <c r="Q8" s="16">
        <v>1880</v>
      </c>
      <c r="R8" s="19">
        <v>66960</v>
      </c>
      <c r="S8" s="15">
        <v>1050</v>
      </c>
      <c r="T8" s="15">
        <v>2100</v>
      </c>
      <c r="U8" s="16">
        <v>3150</v>
      </c>
      <c r="V8" s="6"/>
      <c r="W8" s="6"/>
      <c r="X8" s="11"/>
      <c r="Y8" s="2"/>
      <c r="Z8" s="2"/>
    </row>
    <row r="9" spans="1:26" ht="15.95" customHeight="1" x14ac:dyDescent="0.2">
      <c r="A9" s="12">
        <v>24.5</v>
      </c>
      <c r="B9" s="5"/>
      <c r="C9" s="5"/>
      <c r="D9" s="5"/>
      <c r="E9" s="6"/>
      <c r="F9" s="5"/>
      <c r="G9" s="5"/>
      <c r="H9" s="5"/>
      <c r="I9" s="5"/>
      <c r="J9" s="5"/>
      <c r="K9" s="5"/>
      <c r="L9" s="5"/>
      <c r="M9" s="6"/>
      <c r="N9" s="13">
        <v>53950</v>
      </c>
      <c r="O9" s="14">
        <v>870</v>
      </c>
      <c r="P9" s="15">
        <v>1010</v>
      </c>
      <c r="Q9" s="16">
        <v>1890</v>
      </c>
      <c r="R9" s="19">
        <v>65910</v>
      </c>
      <c r="S9" s="15">
        <v>1050</v>
      </c>
      <c r="T9" s="15">
        <v>2100</v>
      </c>
      <c r="U9" s="16">
        <v>3150</v>
      </c>
      <c r="V9" s="6"/>
      <c r="W9" s="6"/>
      <c r="X9" s="11"/>
      <c r="Y9" s="2"/>
      <c r="Z9" s="2"/>
    </row>
    <row r="10" spans="1:26" ht="15.95" customHeight="1" x14ac:dyDescent="0.2">
      <c r="A10" s="12">
        <v>24</v>
      </c>
      <c r="B10" s="5"/>
      <c r="C10" s="5"/>
      <c r="D10" s="5"/>
      <c r="E10" s="6"/>
      <c r="F10" s="5"/>
      <c r="G10" s="5"/>
      <c r="H10" s="5"/>
      <c r="I10" s="5"/>
      <c r="J10" s="5"/>
      <c r="K10" s="20"/>
      <c r="L10" s="20"/>
      <c r="M10" s="21"/>
      <c r="N10" s="13">
        <v>53080</v>
      </c>
      <c r="O10" s="14">
        <v>140</v>
      </c>
      <c r="P10" s="15">
        <v>1020</v>
      </c>
      <c r="Q10" s="16">
        <v>1910</v>
      </c>
      <c r="R10" s="19">
        <v>64860</v>
      </c>
      <c r="S10" s="15">
        <v>1050</v>
      </c>
      <c r="T10" s="15">
        <v>2100</v>
      </c>
      <c r="U10" s="16">
        <v>2760</v>
      </c>
      <c r="V10" s="6"/>
      <c r="W10" s="6"/>
      <c r="X10" s="11"/>
      <c r="Y10" s="2"/>
      <c r="Z10" s="2"/>
    </row>
    <row r="11" spans="1:26" ht="15.95" customHeight="1" x14ac:dyDescent="0.2">
      <c r="A11" s="12">
        <v>23.5</v>
      </c>
      <c r="B11" s="5"/>
      <c r="C11" s="5"/>
      <c r="D11" s="5"/>
      <c r="E11" s="6"/>
      <c r="F11" s="5"/>
      <c r="G11" s="5"/>
      <c r="H11" s="5"/>
      <c r="I11" s="5"/>
      <c r="J11" s="22"/>
      <c r="K11" s="8" t="s">
        <v>1</v>
      </c>
      <c r="L11" s="9" t="s">
        <v>2</v>
      </c>
      <c r="M11" s="10" t="s">
        <v>3</v>
      </c>
      <c r="N11" s="13">
        <v>52940</v>
      </c>
      <c r="O11" s="14">
        <v>880</v>
      </c>
      <c r="P11" s="15">
        <v>1770</v>
      </c>
      <c r="Q11" s="16">
        <v>2650</v>
      </c>
      <c r="R11" s="13">
        <v>63810</v>
      </c>
      <c r="S11" s="15">
        <v>1050</v>
      </c>
      <c r="T11" s="15">
        <v>1710</v>
      </c>
      <c r="U11" s="16">
        <v>2700</v>
      </c>
      <c r="V11" s="6"/>
      <c r="W11" s="6"/>
      <c r="X11" s="11"/>
      <c r="Y11" s="2"/>
      <c r="Z11" s="2"/>
    </row>
    <row r="12" spans="1:26" ht="15.95" customHeight="1" x14ac:dyDescent="0.2">
      <c r="A12" s="12">
        <v>23</v>
      </c>
      <c r="B12" s="5"/>
      <c r="C12" s="5"/>
      <c r="D12" s="5"/>
      <c r="E12" s="6"/>
      <c r="F12" s="5"/>
      <c r="G12" s="5"/>
      <c r="H12" s="5"/>
      <c r="I12" s="6"/>
      <c r="J12" s="13">
        <v>41620</v>
      </c>
      <c r="K12" s="14">
        <v>630</v>
      </c>
      <c r="L12" s="15">
        <v>1260</v>
      </c>
      <c r="M12" s="16">
        <v>1890</v>
      </c>
      <c r="N12" s="13">
        <v>52060</v>
      </c>
      <c r="O12" s="14">
        <v>890</v>
      </c>
      <c r="P12" s="15">
        <v>1770</v>
      </c>
      <c r="Q12" s="16">
        <v>2640</v>
      </c>
      <c r="R12" s="23">
        <v>62760</v>
      </c>
      <c r="S12" s="14">
        <v>660</v>
      </c>
      <c r="T12" s="15">
        <v>1650</v>
      </c>
      <c r="U12" s="16">
        <v>2610</v>
      </c>
      <c r="V12" s="6"/>
      <c r="W12" s="6"/>
      <c r="X12" s="11"/>
      <c r="Y12" s="2"/>
      <c r="Z12" s="2"/>
    </row>
    <row r="13" spans="1:26" ht="15.95" customHeight="1" x14ac:dyDescent="0.2">
      <c r="A13" s="12">
        <v>22.5</v>
      </c>
      <c r="B13" s="5"/>
      <c r="C13" s="5"/>
      <c r="D13" s="5"/>
      <c r="E13" s="6"/>
      <c r="F13" s="20"/>
      <c r="G13" s="20"/>
      <c r="H13" s="20"/>
      <c r="I13" s="21"/>
      <c r="J13" s="13">
        <v>40990</v>
      </c>
      <c r="K13" s="14">
        <v>630</v>
      </c>
      <c r="L13" s="15">
        <v>1260</v>
      </c>
      <c r="M13" s="16">
        <v>1890</v>
      </c>
      <c r="N13" s="13">
        <v>51170</v>
      </c>
      <c r="O13" s="14">
        <v>880</v>
      </c>
      <c r="P13" s="15">
        <v>1750</v>
      </c>
      <c r="Q13" s="16">
        <v>2630</v>
      </c>
      <c r="R13" s="23">
        <v>62100</v>
      </c>
      <c r="S13" s="14">
        <v>990</v>
      </c>
      <c r="T13" s="15">
        <v>1950</v>
      </c>
      <c r="U13" s="16">
        <v>2910</v>
      </c>
      <c r="V13" s="6"/>
      <c r="W13" s="6"/>
      <c r="X13" s="11"/>
      <c r="Y13" s="2"/>
      <c r="Z13" s="2"/>
    </row>
    <row r="14" spans="1:26" ht="15.95" customHeight="1" x14ac:dyDescent="0.25">
      <c r="A14" s="12">
        <v>22</v>
      </c>
      <c r="B14" s="5"/>
      <c r="C14" s="5"/>
      <c r="D14" s="5"/>
      <c r="E14" s="6"/>
      <c r="F14" s="7"/>
      <c r="G14" s="8" t="s">
        <v>1</v>
      </c>
      <c r="H14" s="9" t="s">
        <v>2</v>
      </c>
      <c r="I14" s="10" t="s">
        <v>3</v>
      </c>
      <c r="J14" s="13">
        <v>40360</v>
      </c>
      <c r="K14" s="14">
        <v>630</v>
      </c>
      <c r="L14" s="15">
        <v>1260</v>
      </c>
      <c r="M14" s="16">
        <v>1890</v>
      </c>
      <c r="N14" s="13">
        <v>50290</v>
      </c>
      <c r="O14" s="14">
        <v>870</v>
      </c>
      <c r="P14" s="15">
        <v>1750</v>
      </c>
      <c r="Q14" s="16">
        <v>2630</v>
      </c>
      <c r="R14" s="23">
        <v>61110</v>
      </c>
      <c r="S14" s="14">
        <v>960</v>
      </c>
      <c r="T14" s="15">
        <v>1920</v>
      </c>
      <c r="U14" s="16">
        <v>2850</v>
      </c>
      <c r="V14" s="6"/>
      <c r="W14" s="6"/>
      <c r="X14" s="11"/>
      <c r="Y14" s="2"/>
      <c r="Z14" s="24"/>
    </row>
    <row r="15" spans="1:26" ht="15.95" customHeight="1" x14ac:dyDescent="0.2">
      <c r="A15" s="12">
        <v>21.5</v>
      </c>
      <c r="B15" s="5"/>
      <c r="C15" s="5"/>
      <c r="D15" s="5"/>
      <c r="E15" s="6"/>
      <c r="F15" s="13">
        <v>34310</v>
      </c>
      <c r="G15" s="14">
        <v>520</v>
      </c>
      <c r="H15" s="15">
        <v>1040</v>
      </c>
      <c r="I15" s="16">
        <v>1960</v>
      </c>
      <c r="J15" s="13">
        <v>39730</v>
      </c>
      <c r="K15" s="14">
        <v>630</v>
      </c>
      <c r="L15" s="15">
        <v>1260</v>
      </c>
      <c r="M15" s="16">
        <v>1900</v>
      </c>
      <c r="N15" s="13">
        <v>49420</v>
      </c>
      <c r="O15" s="14">
        <v>880</v>
      </c>
      <c r="P15" s="15">
        <v>1760</v>
      </c>
      <c r="Q15" s="16">
        <v>2660</v>
      </c>
      <c r="R15" s="23">
        <v>60150</v>
      </c>
      <c r="S15" s="14">
        <v>960</v>
      </c>
      <c r="T15" s="15">
        <v>1890</v>
      </c>
      <c r="U15" s="16">
        <v>2820</v>
      </c>
      <c r="V15" s="6"/>
      <c r="W15" s="6"/>
      <c r="X15" s="11"/>
      <c r="Y15" s="2"/>
      <c r="Z15" s="2"/>
    </row>
    <row r="16" spans="1:26" ht="15.95" customHeight="1" x14ac:dyDescent="0.2">
      <c r="A16" s="12">
        <v>21</v>
      </c>
      <c r="B16" s="5"/>
      <c r="C16" s="5"/>
      <c r="D16" s="5"/>
      <c r="E16" s="6"/>
      <c r="F16" s="13">
        <v>33790</v>
      </c>
      <c r="G16" s="14">
        <v>520</v>
      </c>
      <c r="H16" s="15">
        <v>1440</v>
      </c>
      <c r="I16" s="16">
        <v>1560</v>
      </c>
      <c r="J16" s="19">
        <v>39100</v>
      </c>
      <c r="K16" s="14">
        <v>630</v>
      </c>
      <c r="L16" s="15">
        <v>1270</v>
      </c>
      <c r="M16" s="16">
        <v>1640</v>
      </c>
      <c r="N16" s="13">
        <v>48540</v>
      </c>
      <c r="O16" s="14">
        <v>880</v>
      </c>
      <c r="P16" s="15">
        <v>1780</v>
      </c>
      <c r="Q16" s="16">
        <v>2500</v>
      </c>
      <c r="R16" s="23">
        <v>59190</v>
      </c>
      <c r="S16" s="14">
        <v>930</v>
      </c>
      <c r="T16" s="15">
        <v>1860</v>
      </c>
      <c r="U16" s="16">
        <v>2740</v>
      </c>
      <c r="V16" s="6"/>
      <c r="W16" s="6"/>
      <c r="X16" s="11"/>
      <c r="Y16" s="2"/>
      <c r="Z16" s="2"/>
    </row>
    <row r="17" spans="1:26" ht="15.95" customHeight="1" x14ac:dyDescent="0.2">
      <c r="A17" s="12">
        <v>20.5</v>
      </c>
      <c r="B17" s="5"/>
      <c r="C17" s="5"/>
      <c r="D17" s="5"/>
      <c r="E17" s="6"/>
      <c r="F17" s="13">
        <v>33270</v>
      </c>
      <c r="G17" s="14">
        <v>920</v>
      </c>
      <c r="H17" s="15">
        <v>1040</v>
      </c>
      <c r="I17" s="16">
        <v>1560</v>
      </c>
      <c r="J17" s="13">
        <v>38470</v>
      </c>
      <c r="K17" s="14">
        <v>640</v>
      </c>
      <c r="L17" s="15">
        <v>1010</v>
      </c>
      <c r="M17" s="16">
        <v>1630</v>
      </c>
      <c r="N17" s="13">
        <v>47660</v>
      </c>
      <c r="O17" s="14">
        <v>900</v>
      </c>
      <c r="P17" s="15">
        <v>1620</v>
      </c>
      <c r="Q17" s="16">
        <v>2370</v>
      </c>
      <c r="R17" s="23">
        <v>58260</v>
      </c>
      <c r="S17" s="14">
        <v>930</v>
      </c>
      <c r="T17" s="15">
        <v>1810</v>
      </c>
      <c r="U17" s="16">
        <v>2690</v>
      </c>
      <c r="V17" s="6"/>
      <c r="W17" s="6"/>
      <c r="X17" s="11"/>
      <c r="Y17" s="2"/>
      <c r="Z17" s="2"/>
    </row>
    <row r="18" spans="1:26" ht="15.95" customHeight="1" x14ac:dyDescent="0.2">
      <c r="A18" s="12">
        <v>20</v>
      </c>
      <c r="B18" s="5"/>
      <c r="C18" s="5"/>
      <c r="D18" s="5"/>
      <c r="E18" s="6"/>
      <c r="F18" s="13">
        <v>32350</v>
      </c>
      <c r="G18" s="14">
        <v>120</v>
      </c>
      <c r="H18" s="14">
        <v>640</v>
      </c>
      <c r="I18" s="16">
        <v>1160</v>
      </c>
      <c r="J18" s="13">
        <v>37830</v>
      </c>
      <c r="K18" s="14">
        <v>370</v>
      </c>
      <c r="L18" s="14">
        <v>990</v>
      </c>
      <c r="M18" s="16">
        <v>1580</v>
      </c>
      <c r="N18" s="13">
        <v>46760</v>
      </c>
      <c r="O18" s="14">
        <v>720</v>
      </c>
      <c r="P18" s="15">
        <v>1470</v>
      </c>
      <c r="Q18" s="16">
        <v>2200</v>
      </c>
      <c r="R18" s="23">
        <v>57330</v>
      </c>
      <c r="S18" s="14">
        <v>880</v>
      </c>
      <c r="T18" s="15">
        <v>1760</v>
      </c>
      <c r="U18" s="16">
        <v>2640</v>
      </c>
      <c r="V18" s="6"/>
      <c r="W18" s="25">
        <v>0.08</v>
      </c>
      <c r="X18" s="26">
        <v>0.05</v>
      </c>
      <c r="Y18" s="2"/>
      <c r="Z18" s="2"/>
    </row>
    <row r="19" spans="1:26" ht="15.95" customHeight="1" x14ac:dyDescent="0.2">
      <c r="A19" s="12">
        <v>19.5</v>
      </c>
      <c r="B19" s="5"/>
      <c r="C19" s="5"/>
      <c r="D19" s="5"/>
      <c r="E19" s="6"/>
      <c r="F19" s="13">
        <v>32230</v>
      </c>
      <c r="G19" s="14">
        <v>520</v>
      </c>
      <c r="H19" s="15">
        <v>1040</v>
      </c>
      <c r="I19" s="16">
        <v>1520</v>
      </c>
      <c r="J19" s="13">
        <v>37460</v>
      </c>
      <c r="K19" s="14">
        <v>620</v>
      </c>
      <c r="L19" s="15">
        <v>1210</v>
      </c>
      <c r="M19" s="16">
        <v>1820</v>
      </c>
      <c r="N19" s="13">
        <v>46040</v>
      </c>
      <c r="O19" s="14">
        <v>750</v>
      </c>
      <c r="P19" s="15">
        <v>1480</v>
      </c>
      <c r="Q19" s="16">
        <v>2240</v>
      </c>
      <c r="R19" s="23">
        <v>56450</v>
      </c>
      <c r="S19" s="14">
        <v>880</v>
      </c>
      <c r="T19" s="15">
        <v>1760</v>
      </c>
      <c r="U19" s="16">
        <v>2630</v>
      </c>
      <c r="V19" s="21"/>
      <c r="W19" s="21"/>
      <c r="X19" s="27"/>
      <c r="Y19" s="2"/>
      <c r="Z19" s="2"/>
    </row>
    <row r="20" spans="1:26" ht="15.95" customHeight="1" x14ac:dyDescent="0.2">
      <c r="A20" s="12">
        <v>19</v>
      </c>
      <c r="B20" s="5"/>
      <c r="C20" s="5"/>
      <c r="D20" s="5"/>
      <c r="E20" s="6"/>
      <c r="F20" s="13">
        <v>31710</v>
      </c>
      <c r="G20" s="14">
        <v>520</v>
      </c>
      <c r="H20" s="15">
        <v>1000</v>
      </c>
      <c r="I20" s="16">
        <v>1520</v>
      </c>
      <c r="J20" s="13">
        <v>36840</v>
      </c>
      <c r="K20" s="14">
        <v>590</v>
      </c>
      <c r="L20" s="15">
        <v>1200</v>
      </c>
      <c r="M20" s="16">
        <v>1790</v>
      </c>
      <c r="N20" s="13">
        <v>45290</v>
      </c>
      <c r="O20" s="14">
        <v>730</v>
      </c>
      <c r="P20" s="15">
        <v>1490</v>
      </c>
      <c r="Q20" s="16">
        <v>2210</v>
      </c>
      <c r="R20" s="23">
        <v>55570</v>
      </c>
      <c r="S20" s="14">
        <v>880</v>
      </c>
      <c r="T20" s="15">
        <v>1750</v>
      </c>
      <c r="U20" s="16">
        <v>2630</v>
      </c>
      <c r="V20" s="28">
        <v>64340</v>
      </c>
      <c r="W20" s="28">
        <v>66480</v>
      </c>
      <c r="X20" s="29">
        <v>69810</v>
      </c>
      <c r="Y20" s="2"/>
      <c r="Z20" s="2"/>
    </row>
    <row r="21" spans="1:26" ht="15.95" customHeight="1" x14ac:dyDescent="0.2">
      <c r="A21" s="12">
        <v>18.5</v>
      </c>
      <c r="B21" s="5"/>
      <c r="C21" s="5"/>
      <c r="D21" s="5"/>
      <c r="E21" s="6"/>
      <c r="F21" s="13">
        <v>31190</v>
      </c>
      <c r="G21" s="14">
        <v>480</v>
      </c>
      <c r="H21" s="15">
        <v>1000</v>
      </c>
      <c r="I21" s="16">
        <v>1490</v>
      </c>
      <c r="J21" s="13">
        <v>36250</v>
      </c>
      <c r="K21" s="14">
        <v>610</v>
      </c>
      <c r="L21" s="15">
        <v>1200</v>
      </c>
      <c r="M21" s="16">
        <v>1820</v>
      </c>
      <c r="N21" s="13">
        <v>44560</v>
      </c>
      <c r="O21" s="14">
        <v>760</v>
      </c>
      <c r="P21" s="15">
        <v>1480</v>
      </c>
      <c r="Q21" s="16">
        <v>2230</v>
      </c>
      <c r="R21" s="23">
        <v>54690</v>
      </c>
      <c r="S21" s="14">
        <v>870</v>
      </c>
      <c r="T21" s="15">
        <v>1750</v>
      </c>
      <c r="U21" s="16">
        <v>2630</v>
      </c>
      <c r="V21" s="28">
        <v>63270</v>
      </c>
      <c r="W21" s="28">
        <v>65320</v>
      </c>
      <c r="X21" s="29">
        <v>68590</v>
      </c>
      <c r="Y21" s="2"/>
      <c r="Z21" s="2"/>
    </row>
    <row r="22" spans="1:26" ht="15.95" customHeight="1" x14ac:dyDescent="0.2">
      <c r="A22" s="12">
        <v>18</v>
      </c>
      <c r="B22" s="5"/>
      <c r="C22" s="5"/>
      <c r="D22" s="5"/>
      <c r="E22" s="6"/>
      <c r="F22" s="13">
        <v>30710</v>
      </c>
      <c r="G22" s="14">
        <v>520</v>
      </c>
      <c r="H22" s="15">
        <v>1010</v>
      </c>
      <c r="I22" s="16">
        <v>1520</v>
      </c>
      <c r="J22" s="13">
        <v>35640</v>
      </c>
      <c r="K22" s="14">
        <v>590</v>
      </c>
      <c r="L22" s="15">
        <v>1210</v>
      </c>
      <c r="M22" s="16">
        <v>1790</v>
      </c>
      <c r="N22" s="13">
        <v>43800</v>
      </c>
      <c r="O22" s="14">
        <v>720</v>
      </c>
      <c r="P22" s="15">
        <v>1470</v>
      </c>
      <c r="Q22" s="16">
        <v>2220</v>
      </c>
      <c r="R22" s="23">
        <v>53820</v>
      </c>
      <c r="S22" s="14">
        <v>880</v>
      </c>
      <c r="T22" s="15">
        <v>1760</v>
      </c>
      <c r="U22" s="16">
        <v>2650</v>
      </c>
      <c r="V22" s="28">
        <v>62200</v>
      </c>
      <c r="W22" s="28">
        <v>64210</v>
      </c>
      <c r="X22" s="29">
        <v>67430</v>
      </c>
      <c r="Y22" s="2"/>
      <c r="Z22" s="2"/>
    </row>
    <row r="23" spans="1:26" ht="15.95" customHeight="1" x14ac:dyDescent="0.2">
      <c r="A23" s="12">
        <v>17.5</v>
      </c>
      <c r="B23" s="5"/>
      <c r="C23" s="5"/>
      <c r="D23" s="5"/>
      <c r="E23" s="6"/>
      <c r="F23" s="13">
        <v>30190</v>
      </c>
      <c r="G23" s="14">
        <v>490</v>
      </c>
      <c r="H23" s="15">
        <v>1000</v>
      </c>
      <c r="I23" s="16">
        <v>1480</v>
      </c>
      <c r="J23" s="13">
        <v>35050</v>
      </c>
      <c r="K23" s="14">
        <v>620</v>
      </c>
      <c r="L23" s="15">
        <v>1200</v>
      </c>
      <c r="M23" s="16">
        <v>1790</v>
      </c>
      <c r="N23" s="13">
        <v>43080</v>
      </c>
      <c r="O23" s="14">
        <v>750</v>
      </c>
      <c r="P23" s="15">
        <v>1500</v>
      </c>
      <c r="Q23" s="16">
        <v>2220</v>
      </c>
      <c r="R23" s="23">
        <v>52940</v>
      </c>
      <c r="S23" s="14">
        <v>880</v>
      </c>
      <c r="T23" s="15">
        <v>1770</v>
      </c>
      <c r="U23" s="16">
        <v>2650</v>
      </c>
      <c r="V23" s="28">
        <v>61140</v>
      </c>
      <c r="W23" s="28">
        <v>63120</v>
      </c>
      <c r="X23" s="29">
        <v>66280</v>
      </c>
      <c r="Y23" s="2"/>
      <c r="Z23" s="2"/>
    </row>
    <row r="24" spans="1:26" ht="15.95" customHeight="1" x14ac:dyDescent="0.2">
      <c r="A24" s="12">
        <v>17</v>
      </c>
      <c r="B24" s="5"/>
      <c r="C24" s="5"/>
      <c r="D24" s="5"/>
      <c r="E24" s="6"/>
      <c r="F24" s="13">
        <v>29700</v>
      </c>
      <c r="G24" s="14">
        <v>510</v>
      </c>
      <c r="H24" s="14">
        <v>990</v>
      </c>
      <c r="I24" s="16">
        <v>1490</v>
      </c>
      <c r="J24" s="13">
        <v>34430</v>
      </c>
      <c r="K24" s="14">
        <v>580</v>
      </c>
      <c r="L24" s="15">
        <v>1170</v>
      </c>
      <c r="M24" s="16">
        <v>1780</v>
      </c>
      <c r="N24" s="13">
        <v>42330</v>
      </c>
      <c r="O24" s="14">
        <v>750</v>
      </c>
      <c r="P24" s="15">
        <v>1470</v>
      </c>
      <c r="Q24" s="16">
        <v>2230</v>
      </c>
      <c r="R24" s="23">
        <v>52060</v>
      </c>
      <c r="S24" s="14">
        <v>890</v>
      </c>
      <c r="T24" s="15">
        <v>1770</v>
      </c>
      <c r="U24" s="16">
        <v>2640</v>
      </c>
      <c r="V24" s="28">
        <v>60060</v>
      </c>
      <c r="W24" s="28">
        <v>62000</v>
      </c>
      <c r="X24" s="29">
        <v>65100</v>
      </c>
      <c r="Y24" s="2"/>
      <c r="Z24" s="2"/>
    </row>
    <row r="25" spans="1:26" ht="15.95" customHeight="1" x14ac:dyDescent="0.2">
      <c r="A25" s="12">
        <v>16.5</v>
      </c>
      <c r="B25" s="5"/>
      <c r="C25" s="5"/>
      <c r="D25" s="5"/>
      <c r="E25" s="6"/>
      <c r="F25" s="13">
        <v>29190</v>
      </c>
      <c r="G25" s="14">
        <v>480</v>
      </c>
      <c r="H25" s="14">
        <v>980</v>
      </c>
      <c r="I25" s="16">
        <v>1480</v>
      </c>
      <c r="J25" s="13">
        <v>33850</v>
      </c>
      <c r="K25" s="14">
        <v>590</v>
      </c>
      <c r="L25" s="15">
        <v>1200</v>
      </c>
      <c r="M25" s="16">
        <v>1790</v>
      </c>
      <c r="N25" s="13">
        <v>41580</v>
      </c>
      <c r="O25" s="14">
        <v>720</v>
      </c>
      <c r="P25" s="15">
        <v>1480</v>
      </c>
      <c r="Q25" s="16">
        <v>2210</v>
      </c>
      <c r="R25" s="23">
        <v>51170</v>
      </c>
      <c r="S25" s="14">
        <v>880</v>
      </c>
      <c r="T25" s="15">
        <v>1750</v>
      </c>
      <c r="U25" s="16">
        <v>2630</v>
      </c>
      <c r="V25" s="28">
        <v>59000</v>
      </c>
      <c r="W25" s="28">
        <v>60910</v>
      </c>
      <c r="X25" s="29">
        <v>63950</v>
      </c>
      <c r="Y25" s="2"/>
      <c r="Z25" s="2"/>
    </row>
    <row r="26" spans="1:26" ht="15.95" customHeight="1" x14ac:dyDescent="0.2">
      <c r="A26" s="12">
        <v>16</v>
      </c>
      <c r="B26" s="5"/>
      <c r="C26" s="5"/>
      <c r="D26" s="5"/>
      <c r="E26" s="6"/>
      <c r="F26" s="13">
        <v>28710</v>
      </c>
      <c r="G26" s="14">
        <v>500</v>
      </c>
      <c r="H26" s="15">
        <v>1000</v>
      </c>
      <c r="I26" s="16">
        <v>1500</v>
      </c>
      <c r="J26" s="13">
        <v>33260</v>
      </c>
      <c r="K26" s="14">
        <v>610</v>
      </c>
      <c r="L26" s="15">
        <v>1200</v>
      </c>
      <c r="M26" s="16">
        <v>1820</v>
      </c>
      <c r="N26" s="13">
        <v>40860</v>
      </c>
      <c r="O26" s="14">
        <v>760</v>
      </c>
      <c r="P26" s="15">
        <v>1490</v>
      </c>
      <c r="Q26" s="16">
        <v>2240</v>
      </c>
      <c r="R26" s="23">
        <v>50290</v>
      </c>
      <c r="S26" s="14">
        <v>870</v>
      </c>
      <c r="T26" s="15">
        <v>1750</v>
      </c>
      <c r="U26" s="16">
        <v>2630</v>
      </c>
      <c r="V26" s="28">
        <v>57940</v>
      </c>
      <c r="W26" s="28">
        <v>59820</v>
      </c>
      <c r="X26" s="29">
        <v>62820</v>
      </c>
      <c r="Y26" s="2"/>
      <c r="Z26" s="2"/>
    </row>
    <row r="27" spans="1:26" ht="15.95" customHeight="1" x14ac:dyDescent="0.2">
      <c r="A27" s="12">
        <v>15.5</v>
      </c>
      <c r="B27" s="5"/>
      <c r="C27" s="5"/>
      <c r="D27" s="5"/>
      <c r="E27" s="6"/>
      <c r="F27" s="13">
        <v>28210</v>
      </c>
      <c r="G27" s="14">
        <v>500</v>
      </c>
      <c r="H27" s="15">
        <v>1000</v>
      </c>
      <c r="I27" s="16">
        <v>1490</v>
      </c>
      <c r="J27" s="13">
        <v>32650</v>
      </c>
      <c r="K27" s="14">
        <v>590</v>
      </c>
      <c r="L27" s="15">
        <v>1210</v>
      </c>
      <c r="M27" s="16">
        <v>1800</v>
      </c>
      <c r="N27" s="13">
        <v>40100</v>
      </c>
      <c r="O27" s="14">
        <v>730</v>
      </c>
      <c r="P27" s="15">
        <v>1480</v>
      </c>
      <c r="Q27" s="16">
        <v>2200</v>
      </c>
      <c r="R27" s="23">
        <v>49420</v>
      </c>
      <c r="S27" s="14">
        <v>880</v>
      </c>
      <c r="T27" s="15">
        <v>1760</v>
      </c>
      <c r="U27" s="16">
        <v>2650</v>
      </c>
      <c r="V27" s="28">
        <v>56860</v>
      </c>
      <c r="W27" s="28">
        <v>58700</v>
      </c>
      <c r="X27" s="29">
        <v>61640</v>
      </c>
      <c r="Y27" s="2"/>
      <c r="Z27" s="2"/>
    </row>
    <row r="28" spans="1:26" ht="15.95" customHeight="1" x14ac:dyDescent="0.2">
      <c r="A28" s="12">
        <v>15</v>
      </c>
      <c r="B28" s="5"/>
      <c r="C28" s="5"/>
      <c r="D28" s="5"/>
      <c r="E28" s="6"/>
      <c r="F28" s="13">
        <v>27710</v>
      </c>
      <c r="G28" s="14">
        <v>500</v>
      </c>
      <c r="H28" s="14">
        <v>990</v>
      </c>
      <c r="I28" s="16">
        <v>1500</v>
      </c>
      <c r="J28" s="13">
        <v>32060</v>
      </c>
      <c r="K28" s="14">
        <v>620</v>
      </c>
      <c r="L28" s="15">
        <v>1210</v>
      </c>
      <c r="M28" s="16">
        <v>1780</v>
      </c>
      <c r="N28" s="13">
        <v>39370</v>
      </c>
      <c r="O28" s="14">
        <v>750</v>
      </c>
      <c r="P28" s="15">
        <v>1470</v>
      </c>
      <c r="Q28" s="16">
        <v>2170</v>
      </c>
      <c r="R28" s="23">
        <v>48540</v>
      </c>
      <c r="S28" s="14">
        <v>880</v>
      </c>
      <c r="T28" s="15">
        <v>1770</v>
      </c>
      <c r="U28" s="16">
        <v>2650</v>
      </c>
      <c r="V28" s="28">
        <v>55800</v>
      </c>
      <c r="W28" s="28">
        <v>57610</v>
      </c>
      <c r="X28" s="29">
        <v>60500</v>
      </c>
      <c r="Y28" s="2"/>
      <c r="Z28" s="2"/>
    </row>
    <row r="29" spans="1:26" ht="15.95" customHeight="1" x14ac:dyDescent="0.2">
      <c r="A29" s="12">
        <v>14.5</v>
      </c>
      <c r="B29" s="5"/>
      <c r="C29" s="5"/>
      <c r="D29" s="5"/>
      <c r="E29" s="6"/>
      <c r="F29" s="13">
        <v>27210</v>
      </c>
      <c r="G29" s="14">
        <v>490</v>
      </c>
      <c r="H29" s="15">
        <v>1000</v>
      </c>
      <c r="I29" s="16">
        <v>1480</v>
      </c>
      <c r="J29" s="13">
        <v>31440</v>
      </c>
      <c r="K29" s="14">
        <v>590</v>
      </c>
      <c r="L29" s="15">
        <v>1160</v>
      </c>
      <c r="M29" s="16">
        <v>1750</v>
      </c>
      <c r="N29" s="13">
        <v>38620</v>
      </c>
      <c r="O29" s="14">
        <v>720</v>
      </c>
      <c r="P29" s="15">
        <v>1420</v>
      </c>
      <c r="Q29" s="16">
        <v>2140</v>
      </c>
      <c r="R29" s="23">
        <v>47660</v>
      </c>
      <c r="S29" s="14">
        <v>890</v>
      </c>
      <c r="T29" s="15">
        <v>1770</v>
      </c>
      <c r="U29" s="16">
        <v>2650</v>
      </c>
      <c r="V29" s="28">
        <v>54740</v>
      </c>
      <c r="W29" s="28">
        <v>56510</v>
      </c>
      <c r="X29" s="29">
        <v>59340</v>
      </c>
      <c r="Y29" s="2"/>
      <c r="Z29" s="2"/>
    </row>
    <row r="30" spans="1:26" ht="15.95" customHeight="1" x14ac:dyDescent="0.2">
      <c r="A30" s="12">
        <v>14</v>
      </c>
      <c r="B30" s="5"/>
      <c r="C30" s="20"/>
      <c r="D30" s="20"/>
      <c r="E30" s="21"/>
      <c r="F30" s="13">
        <v>26720</v>
      </c>
      <c r="G30" s="14">
        <v>510</v>
      </c>
      <c r="H30" s="14">
        <v>990</v>
      </c>
      <c r="I30" s="16">
        <v>1480</v>
      </c>
      <c r="J30" s="13">
        <v>30850</v>
      </c>
      <c r="K30" s="14">
        <v>570</v>
      </c>
      <c r="L30" s="15">
        <v>1160</v>
      </c>
      <c r="M30" s="16">
        <v>1710</v>
      </c>
      <c r="N30" s="13">
        <v>37900</v>
      </c>
      <c r="O30" s="14">
        <v>700</v>
      </c>
      <c r="P30" s="15">
        <v>1420</v>
      </c>
      <c r="Q30" s="16">
        <v>2100</v>
      </c>
      <c r="R30" s="23">
        <v>46770</v>
      </c>
      <c r="S30" s="14">
        <v>880</v>
      </c>
      <c r="T30" s="15">
        <v>1760</v>
      </c>
      <c r="U30" s="16">
        <v>2600</v>
      </c>
      <c r="V30" s="28">
        <v>53690</v>
      </c>
      <c r="W30" s="28">
        <v>55430</v>
      </c>
      <c r="X30" s="29">
        <v>58210</v>
      </c>
      <c r="Y30" s="2"/>
      <c r="Z30" s="2"/>
    </row>
    <row r="31" spans="1:26" ht="15.95" customHeight="1" x14ac:dyDescent="0.2">
      <c r="A31" s="12">
        <v>13.5</v>
      </c>
      <c r="B31" s="7"/>
      <c r="C31" s="8" t="s">
        <v>1</v>
      </c>
      <c r="D31" s="9" t="s">
        <v>2</v>
      </c>
      <c r="E31" s="10" t="s">
        <v>3</v>
      </c>
      <c r="F31" s="13">
        <v>26210</v>
      </c>
      <c r="G31" s="14">
        <v>480</v>
      </c>
      <c r="H31" s="14">
        <v>970</v>
      </c>
      <c r="I31" s="16">
        <v>1460</v>
      </c>
      <c r="J31" s="13">
        <v>30280</v>
      </c>
      <c r="K31" s="14">
        <v>590</v>
      </c>
      <c r="L31" s="15">
        <v>1140</v>
      </c>
      <c r="M31" s="16">
        <v>1690</v>
      </c>
      <c r="N31" s="13">
        <v>37200</v>
      </c>
      <c r="O31" s="14">
        <v>720</v>
      </c>
      <c r="P31" s="15">
        <v>1400</v>
      </c>
      <c r="Q31" s="16">
        <v>2080</v>
      </c>
      <c r="R31" s="23">
        <v>45890</v>
      </c>
      <c r="S31" s="14">
        <v>880</v>
      </c>
      <c r="T31" s="15">
        <v>1720</v>
      </c>
      <c r="U31" s="16">
        <v>2570</v>
      </c>
      <c r="V31" s="28">
        <v>52630</v>
      </c>
      <c r="W31" s="28">
        <v>54330</v>
      </c>
      <c r="X31" s="29">
        <v>57050</v>
      </c>
      <c r="Y31" s="2"/>
      <c r="Z31" s="2"/>
    </row>
    <row r="32" spans="1:26" ht="15.95" customHeight="1" x14ac:dyDescent="0.2">
      <c r="A32" s="12">
        <v>13</v>
      </c>
      <c r="B32" s="13">
        <v>24750</v>
      </c>
      <c r="C32" s="14">
        <v>460</v>
      </c>
      <c r="D32" s="14">
        <v>940</v>
      </c>
      <c r="E32" s="16">
        <v>1390</v>
      </c>
      <c r="F32" s="13">
        <v>25730</v>
      </c>
      <c r="G32" s="14">
        <v>490</v>
      </c>
      <c r="H32" s="14">
        <v>980</v>
      </c>
      <c r="I32" s="16">
        <v>1440</v>
      </c>
      <c r="J32" s="13">
        <v>29690</v>
      </c>
      <c r="K32" s="14">
        <v>550</v>
      </c>
      <c r="L32" s="15">
        <v>1100</v>
      </c>
      <c r="M32" s="16">
        <v>1640</v>
      </c>
      <c r="N32" s="13">
        <v>36480</v>
      </c>
      <c r="O32" s="14">
        <v>680</v>
      </c>
      <c r="P32" s="15">
        <v>1360</v>
      </c>
      <c r="Q32" s="16">
        <v>2010</v>
      </c>
      <c r="R32" s="23">
        <v>45010</v>
      </c>
      <c r="S32" s="14">
        <v>840</v>
      </c>
      <c r="T32" s="15">
        <v>1690</v>
      </c>
      <c r="U32" s="16">
        <v>2500</v>
      </c>
      <c r="V32" s="28">
        <v>51590</v>
      </c>
      <c r="W32" s="28">
        <v>53260</v>
      </c>
      <c r="X32" s="29">
        <v>55930</v>
      </c>
      <c r="Y32" s="2"/>
      <c r="Z32" s="2"/>
    </row>
    <row r="33" spans="1:26" ht="15.95" customHeight="1" x14ac:dyDescent="0.2">
      <c r="A33" s="12">
        <v>12.5</v>
      </c>
      <c r="B33" s="13">
        <v>24290</v>
      </c>
      <c r="C33" s="14">
        <v>480</v>
      </c>
      <c r="D33" s="14">
        <v>930</v>
      </c>
      <c r="E33" s="16">
        <v>1400</v>
      </c>
      <c r="F33" s="13">
        <v>25240</v>
      </c>
      <c r="G33" s="14">
        <v>490</v>
      </c>
      <c r="H33" s="14">
        <v>950</v>
      </c>
      <c r="I33" s="16">
        <v>1430</v>
      </c>
      <c r="J33" s="13">
        <v>29140</v>
      </c>
      <c r="K33" s="14">
        <v>550</v>
      </c>
      <c r="L33" s="15">
        <v>1090</v>
      </c>
      <c r="M33" s="16">
        <v>1640</v>
      </c>
      <c r="N33" s="13">
        <v>35800</v>
      </c>
      <c r="O33" s="14">
        <v>680</v>
      </c>
      <c r="P33" s="15">
        <v>1330</v>
      </c>
      <c r="Q33" s="16">
        <v>2000</v>
      </c>
      <c r="R33" s="23">
        <v>44170</v>
      </c>
      <c r="S33" s="14">
        <v>850</v>
      </c>
      <c r="T33" s="15">
        <v>1660</v>
      </c>
      <c r="U33" s="16">
        <v>2450</v>
      </c>
      <c r="V33" s="28">
        <v>50530</v>
      </c>
      <c r="W33" s="28">
        <v>52170</v>
      </c>
      <c r="X33" s="29">
        <v>54780</v>
      </c>
      <c r="Y33" s="2"/>
      <c r="Z33" s="2"/>
    </row>
    <row r="34" spans="1:26" ht="15.95" customHeight="1" x14ac:dyDescent="0.2">
      <c r="A34" s="12">
        <v>12</v>
      </c>
      <c r="B34" s="13">
        <v>23810</v>
      </c>
      <c r="C34" s="14">
        <v>450</v>
      </c>
      <c r="D34" s="14">
        <v>920</v>
      </c>
      <c r="E34" s="16">
        <v>1360</v>
      </c>
      <c r="F34" s="13">
        <v>24750</v>
      </c>
      <c r="G34" s="14">
        <v>460</v>
      </c>
      <c r="H34" s="14">
        <v>940</v>
      </c>
      <c r="I34" s="16">
        <v>1390</v>
      </c>
      <c r="J34" s="13">
        <v>28590</v>
      </c>
      <c r="K34" s="14">
        <v>540</v>
      </c>
      <c r="L34" s="15">
        <v>1090</v>
      </c>
      <c r="M34" s="16">
        <v>1610</v>
      </c>
      <c r="N34" s="13">
        <v>35120</v>
      </c>
      <c r="O34" s="14">
        <v>650</v>
      </c>
      <c r="P34" s="15">
        <v>1320</v>
      </c>
      <c r="Q34" s="16">
        <v>1980</v>
      </c>
      <c r="R34" s="23">
        <v>43320</v>
      </c>
      <c r="S34" s="14">
        <v>810</v>
      </c>
      <c r="T34" s="15">
        <v>1600</v>
      </c>
      <c r="U34" s="16">
        <v>2410</v>
      </c>
      <c r="V34" s="28">
        <v>49480</v>
      </c>
      <c r="W34" s="28">
        <v>51080</v>
      </c>
      <c r="X34" s="29">
        <v>53640</v>
      </c>
      <c r="Y34" s="2"/>
      <c r="Z34" s="2"/>
    </row>
    <row r="35" spans="1:26" ht="15.95" customHeight="1" x14ac:dyDescent="0.2">
      <c r="A35" s="12">
        <v>11.5</v>
      </c>
      <c r="B35" s="13">
        <v>23360</v>
      </c>
      <c r="C35" s="14">
        <v>470</v>
      </c>
      <c r="D35" s="14">
        <v>910</v>
      </c>
      <c r="E35" s="16">
        <v>1360</v>
      </c>
      <c r="F35" s="13">
        <v>24290</v>
      </c>
      <c r="G35" s="14">
        <v>480</v>
      </c>
      <c r="H35" s="14">
        <v>930</v>
      </c>
      <c r="I35" s="16">
        <v>1400</v>
      </c>
      <c r="J35" s="13">
        <v>28050</v>
      </c>
      <c r="K35" s="14">
        <v>550</v>
      </c>
      <c r="L35" s="15">
        <v>1070</v>
      </c>
      <c r="M35" s="16">
        <v>1600</v>
      </c>
      <c r="N35" s="13">
        <v>34470</v>
      </c>
      <c r="O35" s="14">
        <v>670</v>
      </c>
      <c r="P35" s="15">
        <v>1330</v>
      </c>
      <c r="Q35" s="16">
        <v>1960</v>
      </c>
      <c r="R35" s="23">
        <v>42510</v>
      </c>
      <c r="S35" s="14">
        <v>790</v>
      </c>
      <c r="T35" s="15">
        <v>1600</v>
      </c>
      <c r="U35" s="16">
        <v>2420</v>
      </c>
      <c r="V35" s="28">
        <v>48440</v>
      </c>
      <c r="W35" s="28">
        <v>50010</v>
      </c>
      <c r="X35" s="29">
        <v>52520</v>
      </c>
      <c r="Y35" s="2"/>
      <c r="Z35" s="2"/>
    </row>
    <row r="36" spans="1:26" ht="15.95" customHeight="1" x14ac:dyDescent="0.2">
      <c r="A36" s="12">
        <v>11</v>
      </c>
      <c r="B36" s="13">
        <v>22890</v>
      </c>
      <c r="C36" s="14">
        <v>440</v>
      </c>
      <c r="D36" s="14">
        <v>890</v>
      </c>
      <c r="E36" s="16">
        <v>1320</v>
      </c>
      <c r="F36" s="13">
        <v>23810</v>
      </c>
      <c r="G36" s="14">
        <v>450</v>
      </c>
      <c r="H36" s="14">
        <v>920</v>
      </c>
      <c r="I36" s="16">
        <v>1360</v>
      </c>
      <c r="J36" s="13">
        <v>27500</v>
      </c>
      <c r="K36" s="14">
        <v>520</v>
      </c>
      <c r="L36" s="15">
        <v>1050</v>
      </c>
      <c r="M36" s="16">
        <v>1570</v>
      </c>
      <c r="N36" s="13">
        <v>33800</v>
      </c>
      <c r="O36" s="14">
        <v>660</v>
      </c>
      <c r="P36" s="15">
        <v>1290</v>
      </c>
      <c r="Q36" s="16">
        <v>1930</v>
      </c>
      <c r="R36" s="23">
        <v>41720</v>
      </c>
      <c r="S36" s="14">
        <v>810</v>
      </c>
      <c r="T36" s="15">
        <v>1630</v>
      </c>
      <c r="U36" s="16">
        <v>2390</v>
      </c>
      <c r="V36" s="28">
        <v>47390</v>
      </c>
      <c r="W36" s="28">
        <v>48930</v>
      </c>
      <c r="X36" s="29">
        <v>51380</v>
      </c>
      <c r="Y36" s="2"/>
      <c r="Z36" s="2"/>
    </row>
    <row r="37" spans="1:26" ht="15.95" customHeight="1" x14ac:dyDescent="0.2">
      <c r="A37" s="12">
        <v>10.5</v>
      </c>
      <c r="B37" s="13">
        <v>22450</v>
      </c>
      <c r="C37" s="14">
        <v>450</v>
      </c>
      <c r="D37" s="14">
        <v>880</v>
      </c>
      <c r="E37" s="16">
        <v>1300</v>
      </c>
      <c r="F37" s="13">
        <v>23360</v>
      </c>
      <c r="G37" s="14">
        <v>470</v>
      </c>
      <c r="H37" s="14">
        <v>910</v>
      </c>
      <c r="I37" s="16">
        <v>1360</v>
      </c>
      <c r="J37" s="13">
        <v>26980</v>
      </c>
      <c r="K37" s="14">
        <v>530</v>
      </c>
      <c r="L37" s="15">
        <v>1050</v>
      </c>
      <c r="M37" s="16">
        <v>1540</v>
      </c>
      <c r="N37" s="13">
        <v>33140</v>
      </c>
      <c r="O37" s="14">
        <v>630</v>
      </c>
      <c r="P37" s="15">
        <v>1270</v>
      </c>
      <c r="Q37" s="16">
        <v>1890</v>
      </c>
      <c r="R37" s="23">
        <v>40910</v>
      </c>
      <c r="S37" s="14">
        <v>820</v>
      </c>
      <c r="T37" s="15">
        <v>1580</v>
      </c>
      <c r="U37" s="16">
        <v>2360</v>
      </c>
      <c r="V37" s="28">
        <v>46350</v>
      </c>
      <c r="W37" s="28">
        <v>47850</v>
      </c>
      <c r="X37" s="29">
        <v>50250</v>
      </c>
      <c r="Y37" s="2"/>
      <c r="Z37" s="2"/>
    </row>
    <row r="38" spans="1:26" ht="15.95" customHeight="1" x14ac:dyDescent="0.2">
      <c r="A38" s="12">
        <v>10</v>
      </c>
      <c r="B38" s="13">
        <v>22000</v>
      </c>
      <c r="C38" s="14">
        <v>430</v>
      </c>
      <c r="D38" s="14">
        <v>850</v>
      </c>
      <c r="E38" s="16">
        <v>1260</v>
      </c>
      <c r="F38" s="13">
        <v>22890</v>
      </c>
      <c r="G38" s="14">
        <v>440</v>
      </c>
      <c r="H38" s="14">
        <v>890</v>
      </c>
      <c r="I38" s="16">
        <v>1320</v>
      </c>
      <c r="J38" s="13">
        <v>26450</v>
      </c>
      <c r="K38" s="14">
        <v>520</v>
      </c>
      <c r="L38" s="15">
        <v>1010</v>
      </c>
      <c r="M38" s="16">
        <v>1520</v>
      </c>
      <c r="N38" s="13">
        <v>32510</v>
      </c>
      <c r="O38" s="14">
        <v>640</v>
      </c>
      <c r="P38" s="15">
        <v>1260</v>
      </c>
      <c r="Q38" s="16">
        <v>1890</v>
      </c>
      <c r="R38" s="23">
        <v>40090</v>
      </c>
      <c r="S38" s="14">
        <v>760</v>
      </c>
      <c r="T38" s="15">
        <v>1540</v>
      </c>
      <c r="U38" s="16">
        <v>2310</v>
      </c>
      <c r="V38" s="28">
        <v>45310</v>
      </c>
      <c r="W38" s="28">
        <v>46780</v>
      </c>
      <c r="X38" s="29">
        <v>49120</v>
      </c>
      <c r="Y38" s="2"/>
      <c r="Z38" s="2"/>
    </row>
    <row r="39" spans="1:26" ht="15.95" customHeight="1" x14ac:dyDescent="0.2">
      <c r="A39" s="12">
        <v>9.5</v>
      </c>
      <c r="B39" s="13">
        <v>21570</v>
      </c>
      <c r="C39" s="14">
        <v>420</v>
      </c>
      <c r="D39" s="14">
        <v>830</v>
      </c>
      <c r="E39" s="16">
        <v>1250</v>
      </c>
      <c r="F39" s="13">
        <v>22450</v>
      </c>
      <c r="G39" s="14">
        <v>450</v>
      </c>
      <c r="H39" s="14">
        <v>880</v>
      </c>
      <c r="I39" s="16">
        <v>1300</v>
      </c>
      <c r="J39" s="13">
        <v>25930</v>
      </c>
      <c r="K39" s="14">
        <v>490</v>
      </c>
      <c r="L39" s="15">
        <v>1000</v>
      </c>
      <c r="M39" s="16">
        <v>1490</v>
      </c>
      <c r="N39" s="13">
        <v>31870</v>
      </c>
      <c r="O39" s="14">
        <v>620</v>
      </c>
      <c r="P39" s="15">
        <v>1250</v>
      </c>
      <c r="Q39" s="16">
        <v>1850</v>
      </c>
      <c r="R39" s="23">
        <v>39330</v>
      </c>
      <c r="S39" s="14">
        <v>780</v>
      </c>
      <c r="T39" s="15">
        <v>1550</v>
      </c>
      <c r="U39" s="16">
        <v>2310</v>
      </c>
      <c r="V39" s="28">
        <v>44280</v>
      </c>
      <c r="W39" s="28">
        <v>45720</v>
      </c>
      <c r="X39" s="29">
        <v>48010</v>
      </c>
      <c r="Y39" s="2"/>
      <c r="Z39" s="2"/>
    </row>
    <row r="40" spans="1:26" ht="15.95" customHeight="1" x14ac:dyDescent="0.2">
      <c r="A40" s="12">
        <v>9</v>
      </c>
      <c r="B40" s="13">
        <v>21150</v>
      </c>
      <c r="C40" s="14">
        <v>410</v>
      </c>
      <c r="D40" s="14">
        <v>830</v>
      </c>
      <c r="E40" s="16">
        <v>1230</v>
      </c>
      <c r="F40" s="13">
        <v>22000</v>
      </c>
      <c r="G40" s="14">
        <v>430</v>
      </c>
      <c r="H40" s="14">
        <v>850</v>
      </c>
      <c r="I40" s="16">
        <v>1260</v>
      </c>
      <c r="J40" s="13">
        <v>25440</v>
      </c>
      <c r="K40" s="14">
        <v>510</v>
      </c>
      <c r="L40" s="15">
        <v>1000</v>
      </c>
      <c r="M40" s="16">
        <v>1500</v>
      </c>
      <c r="N40" s="13">
        <v>31250</v>
      </c>
      <c r="O40" s="14">
        <v>630</v>
      </c>
      <c r="P40" s="15">
        <v>1230</v>
      </c>
      <c r="Q40" s="16">
        <v>1830</v>
      </c>
      <c r="R40" s="23">
        <v>38550</v>
      </c>
      <c r="S40" s="14">
        <v>770</v>
      </c>
      <c r="T40" s="15">
        <v>1530</v>
      </c>
      <c r="U40" s="16">
        <v>2310</v>
      </c>
      <c r="V40" s="28">
        <v>43240</v>
      </c>
      <c r="W40" s="28">
        <v>44640</v>
      </c>
      <c r="X40" s="29">
        <v>46880</v>
      </c>
      <c r="Y40" s="2"/>
      <c r="Z40" s="2"/>
    </row>
    <row r="41" spans="1:26" ht="15.95" customHeight="1" x14ac:dyDescent="0.2">
      <c r="A41" s="12">
        <v>8.5</v>
      </c>
      <c r="B41" s="13">
        <v>20740</v>
      </c>
      <c r="C41" s="14">
        <v>420</v>
      </c>
      <c r="D41" s="14">
        <v>820</v>
      </c>
      <c r="E41" s="16">
        <v>1230</v>
      </c>
      <c r="F41" s="13">
        <v>21570</v>
      </c>
      <c r="G41" s="14">
        <v>420</v>
      </c>
      <c r="H41" s="14">
        <v>830</v>
      </c>
      <c r="I41" s="16">
        <v>1250</v>
      </c>
      <c r="J41" s="13">
        <v>24930</v>
      </c>
      <c r="K41" s="14">
        <v>490</v>
      </c>
      <c r="L41" s="14">
        <v>990</v>
      </c>
      <c r="M41" s="16">
        <v>1480</v>
      </c>
      <c r="N41" s="13">
        <v>30620</v>
      </c>
      <c r="O41" s="14">
        <v>600</v>
      </c>
      <c r="P41" s="15">
        <v>1200</v>
      </c>
      <c r="Q41" s="16">
        <v>1810</v>
      </c>
      <c r="R41" s="23">
        <v>37780</v>
      </c>
      <c r="S41" s="14">
        <v>760</v>
      </c>
      <c r="T41" s="15">
        <v>1540</v>
      </c>
      <c r="U41" s="16">
        <v>2300</v>
      </c>
      <c r="V41" s="28">
        <v>42220</v>
      </c>
      <c r="W41" s="28">
        <v>43590</v>
      </c>
      <c r="X41" s="29">
        <v>45770</v>
      </c>
      <c r="Y41" s="2"/>
      <c r="Z41" s="2"/>
    </row>
    <row r="42" spans="1:26" ht="15.95" customHeight="1" x14ac:dyDescent="0.2">
      <c r="A42" s="12">
        <v>8</v>
      </c>
      <c r="B42" s="13">
        <v>20320</v>
      </c>
      <c r="C42" s="14">
        <v>400</v>
      </c>
      <c r="D42" s="14">
        <v>810</v>
      </c>
      <c r="E42" s="16">
        <v>1220</v>
      </c>
      <c r="F42" s="13">
        <v>21150</v>
      </c>
      <c r="G42" s="14">
        <v>410</v>
      </c>
      <c r="H42" s="14">
        <v>830</v>
      </c>
      <c r="I42" s="16">
        <v>1230</v>
      </c>
      <c r="J42" s="13">
        <v>24440</v>
      </c>
      <c r="K42" s="14">
        <v>500</v>
      </c>
      <c r="L42" s="14">
        <v>990</v>
      </c>
      <c r="M42" s="16">
        <v>1500</v>
      </c>
      <c r="N42" s="13">
        <v>30020</v>
      </c>
      <c r="O42" s="14">
        <v>600</v>
      </c>
      <c r="P42" s="15">
        <v>1210</v>
      </c>
      <c r="Q42" s="16">
        <v>1830</v>
      </c>
      <c r="R42" s="23">
        <v>37020</v>
      </c>
      <c r="S42" s="14">
        <v>780</v>
      </c>
      <c r="T42" s="15">
        <v>1540</v>
      </c>
      <c r="U42" s="16">
        <v>2330</v>
      </c>
      <c r="V42" s="28">
        <v>41190</v>
      </c>
      <c r="W42" s="28">
        <v>42530</v>
      </c>
      <c r="X42" s="29">
        <v>44660</v>
      </c>
      <c r="Y42" s="2"/>
      <c r="Z42" s="2"/>
    </row>
    <row r="43" spans="1:26" ht="15.95" customHeight="1" x14ac:dyDescent="0.2">
      <c r="A43" s="12">
        <v>7.5</v>
      </c>
      <c r="B43" s="13">
        <v>19920</v>
      </c>
      <c r="C43" s="14">
        <v>410</v>
      </c>
      <c r="D43" s="14">
        <v>820</v>
      </c>
      <c r="E43" s="16">
        <v>1230</v>
      </c>
      <c r="F43" s="13">
        <v>20740</v>
      </c>
      <c r="G43" s="14">
        <v>420</v>
      </c>
      <c r="H43" s="14">
        <v>820</v>
      </c>
      <c r="I43" s="16">
        <v>1230</v>
      </c>
      <c r="J43" s="13">
        <v>23940</v>
      </c>
      <c r="K43" s="14">
        <v>490</v>
      </c>
      <c r="L43" s="15">
        <v>1000</v>
      </c>
      <c r="M43" s="16">
        <v>1480</v>
      </c>
      <c r="N43" s="13">
        <v>29420</v>
      </c>
      <c r="O43" s="14">
        <v>610</v>
      </c>
      <c r="P43" s="15">
        <v>1230</v>
      </c>
      <c r="Q43" s="16">
        <v>1840</v>
      </c>
      <c r="R43" s="23">
        <v>36240</v>
      </c>
      <c r="S43" s="14">
        <v>760</v>
      </c>
      <c r="T43" s="15">
        <v>1550</v>
      </c>
      <c r="U43" s="16">
        <v>2320</v>
      </c>
      <c r="V43" s="28">
        <v>40180</v>
      </c>
      <c r="W43" s="28">
        <v>41480</v>
      </c>
      <c r="X43" s="29">
        <v>43560</v>
      </c>
      <c r="Y43" s="2"/>
      <c r="Z43" s="2"/>
    </row>
    <row r="44" spans="1:26" ht="15.95" customHeight="1" x14ac:dyDescent="0.2">
      <c r="A44" s="12">
        <v>7</v>
      </c>
      <c r="B44" s="13">
        <v>19510</v>
      </c>
      <c r="C44" s="14">
        <v>410</v>
      </c>
      <c r="D44" s="14">
        <v>820</v>
      </c>
      <c r="E44" s="16">
        <v>1240</v>
      </c>
      <c r="F44" s="13">
        <v>20320</v>
      </c>
      <c r="G44" s="14">
        <v>400</v>
      </c>
      <c r="H44" s="14">
        <v>810</v>
      </c>
      <c r="I44" s="16">
        <v>1220</v>
      </c>
      <c r="J44" s="13">
        <v>23450</v>
      </c>
      <c r="K44" s="14">
        <v>510</v>
      </c>
      <c r="L44" s="14">
        <v>990</v>
      </c>
      <c r="M44" s="16">
        <v>1500</v>
      </c>
      <c r="N44" s="13">
        <v>28810</v>
      </c>
      <c r="O44" s="14">
        <v>620</v>
      </c>
      <c r="P44" s="15">
        <v>1230</v>
      </c>
      <c r="Q44" s="16">
        <v>1840</v>
      </c>
      <c r="R44" s="23">
        <v>35480</v>
      </c>
      <c r="S44" s="14">
        <v>790</v>
      </c>
      <c r="T44" s="15">
        <v>1560</v>
      </c>
      <c r="U44" s="16">
        <v>2330</v>
      </c>
      <c r="V44" s="28">
        <v>39180</v>
      </c>
      <c r="W44" s="28">
        <v>40450</v>
      </c>
      <c r="X44" s="29">
        <v>42480</v>
      </c>
      <c r="Y44" s="2"/>
      <c r="Z44" s="2"/>
    </row>
    <row r="45" spans="1:26" ht="15.95" customHeight="1" x14ac:dyDescent="0.2">
      <c r="A45" s="12">
        <v>6.5</v>
      </c>
      <c r="B45" s="13">
        <v>19100</v>
      </c>
      <c r="C45" s="14">
        <v>410</v>
      </c>
      <c r="D45" s="14">
        <v>830</v>
      </c>
      <c r="E45" s="16">
        <v>1190</v>
      </c>
      <c r="F45" s="13">
        <v>19920</v>
      </c>
      <c r="G45" s="14">
        <v>410</v>
      </c>
      <c r="H45" s="14">
        <v>820</v>
      </c>
      <c r="I45" s="16">
        <v>1230</v>
      </c>
      <c r="J45" s="13">
        <v>22940</v>
      </c>
      <c r="K45" s="14">
        <v>480</v>
      </c>
      <c r="L45" s="14">
        <v>990</v>
      </c>
      <c r="M45" s="16">
        <v>1480</v>
      </c>
      <c r="N45" s="13">
        <v>28190</v>
      </c>
      <c r="O45" s="14">
        <v>610</v>
      </c>
      <c r="P45" s="15">
        <v>1220</v>
      </c>
      <c r="Q45" s="16">
        <v>1840</v>
      </c>
      <c r="R45" s="23">
        <v>34690</v>
      </c>
      <c r="S45" s="14">
        <v>770</v>
      </c>
      <c r="T45" s="15">
        <v>1540</v>
      </c>
      <c r="U45" s="16">
        <v>2300</v>
      </c>
      <c r="V45" s="28">
        <v>38180</v>
      </c>
      <c r="W45" s="28">
        <v>39420</v>
      </c>
      <c r="X45" s="29">
        <v>41400</v>
      </c>
      <c r="Y45" s="2"/>
      <c r="Z45" s="2"/>
    </row>
    <row r="46" spans="1:26" ht="15.95" customHeight="1" x14ac:dyDescent="0.2">
      <c r="A46" s="12">
        <v>6</v>
      </c>
      <c r="B46" s="13">
        <v>18690</v>
      </c>
      <c r="C46" s="14">
        <v>420</v>
      </c>
      <c r="D46" s="14">
        <v>780</v>
      </c>
      <c r="E46" s="16">
        <v>1000</v>
      </c>
      <c r="F46" s="13">
        <v>19510</v>
      </c>
      <c r="G46" s="14">
        <v>410</v>
      </c>
      <c r="H46" s="14">
        <v>820</v>
      </c>
      <c r="I46" s="16">
        <v>1240</v>
      </c>
      <c r="J46" s="13">
        <v>22460</v>
      </c>
      <c r="K46" s="14">
        <v>510</v>
      </c>
      <c r="L46" s="15">
        <v>1000</v>
      </c>
      <c r="M46" s="16">
        <v>1500</v>
      </c>
      <c r="N46" s="13">
        <v>27580</v>
      </c>
      <c r="O46" s="14">
        <v>610</v>
      </c>
      <c r="P46" s="15">
        <v>1230</v>
      </c>
      <c r="Q46" s="16">
        <v>1840</v>
      </c>
      <c r="R46" s="23">
        <v>33920</v>
      </c>
      <c r="S46" s="14">
        <v>770</v>
      </c>
      <c r="T46" s="15">
        <v>1530</v>
      </c>
      <c r="U46" s="16">
        <v>2290</v>
      </c>
      <c r="V46" s="28">
        <v>37220</v>
      </c>
      <c r="W46" s="28">
        <v>38430</v>
      </c>
      <c r="X46" s="29">
        <v>40360</v>
      </c>
      <c r="Y46" s="2"/>
      <c r="Z46" s="2"/>
    </row>
    <row r="47" spans="1:26" ht="15.95" customHeight="1" x14ac:dyDescent="0.2">
      <c r="A47" s="12">
        <v>5.5</v>
      </c>
      <c r="B47" s="13">
        <v>18270</v>
      </c>
      <c r="C47" s="14">
        <v>360</v>
      </c>
      <c r="D47" s="14">
        <v>580</v>
      </c>
      <c r="E47" s="30">
        <v>960</v>
      </c>
      <c r="F47" s="13">
        <v>19100</v>
      </c>
      <c r="G47" s="14">
        <v>410</v>
      </c>
      <c r="H47" s="14">
        <v>830</v>
      </c>
      <c r="I47" s="16">
        <v>1190</v>
      </c>
      <c r="J47" s="13">
        <v>21950</v>
      </c>
      <c r="K47" s="14">
        <v>490</v>
      </c>
      <c r="L47" s="14">
        <v>990</v>
      </c>
      <c r="M47" s="16">
        <v>1480</v>
      </c>
      <c r="N47" s="13">
        <v>26970</v>
      </c>
      <c r="O47" s="14">
        <v>620</v>
      </c>
      <c r="P47" s="15">
        <v>1230</v>
      </c>
      <c r="Q47" s="16">
        <v>1830</v>
      </c>
      <c r="R47" s="23">
        <v>33150</v>
      </c>
      <c r="S47" s="14">
        <v>760</v>
      </c>
      <c r="T47" s="15">
        <v>1520</v>
      </c>
      <c r="U47" s="16">
        <v>2300</v>
      </c>
      <c r="V47" s="28">
        <v>36240</v>
      </c>
      <c r="W47" s="28">
        <v>37420</v>
      </c>
      <c r="X47" s="29">
        <v>39300</v>
      </c>
      <c r="Y47" s="2"/>
      <c r="Z47" s="2"/>
    </row>
    <row r="48" spans="1:26" ht="15.95" customHeight="1" x14ac:dyDescent="0.2">
      <c r="A48" s="12">
        <v>5</v>
      </c>
      <c r="B48" s="13">
        <v>17910</v>
      </c>
      <c r="C48" s="14">
        <v>220</v>
      </c>
      <c r="D48" s="14">
        <v>600</v>
      </c>
      <c r="E48" s="30">
        <v>990</v>
      </c>
      <c r="F48" s="13">
        <v>18690</v>
      </c>
      <c r="G48" s="14">
        <v>420</v>
      </c>
      <c r="H48" s="14">
        <v>780</v>
      </c>
      <c r="I48" s="16">
        <v>1200</v>
      </c>
      <c r="J48" s="13">
        <v>21460</v>
      </c>
      <c r="K48" s="14">
        <v>500</v>
      </c>
      <c r="L48" s="14">
        <v>990</v>
      </c>
      <c r="M48" s="16">
        <v>1510</v>
      </c>
      <c r="N48" s="13">
        <v>26350</v>
      </c>
      <c r="O48" s="14">
        <v>610</v>
      </c>
      <c r="P48" s="15">
        <v>1210</v>
      </c>
      <c r="Q48" s="16">
        <v>1840</v>
      </c>
      <c r="R48" s="23">
        <v>32390</v>
      </c>
      <c r="S48" s="14">
        <v>760</v>
      </c>
      <c r="T48" s="15">
        <v>1540</v>
      </c>
      <c r="U48" s="16">
        <v>2300</v>
      </c>
      <c r="V48" s="28">
        <v>35290</v>
      </c>
      <c r="W48" s="28">
        <v>36430</v>
      </c>
      <c r="X48" s="29">
        <v>38260</v>
      </c>
      <c r="Y48" s="2"/>
      <c r="Z48" s="2"/>
    </row>
    <row r="49" spans="1:26" ht="15.95" customHeight="1" x14ac:dyDescent="0.2">
      <c r="A49" s="12">
        <v>4.5</v>
      </c>
      <c r="B49" s="13">
        <v>17690</v>
      </c>
      <c r="C49" s="14">
        <v>380</v>
      </c>
      <c r="D49" s="14">
        <v>770</v>
      </c>
      <c r="E49" s="16">
        <v>1120</v>
      </c>
      <c r="F49" s="13">
        <v>18270</v>
      </c>
      <c r="G49" s="14">
        <v>360</v>
      </c>
      <c r="H49" s="14">
        <v>780</v>
      </c>
      <c r="I49" s="16">
        <v>1200</v>
      </c>
      <c r="J49" s="13">
        <v>20960</v>
      </c>
      <c r="K49" s="14">
        <v>490</v>
      </c>
      <c r="L49" s="15">
        <v>1010</v>
      </c>
      <c r="M49" s="16">
        <v>1500</v>
      </c>
      <c r="N49" s="13">
        <v>25740</v>
      </c>
      <c r="O49" s="14">
        <v>600</v>
      </c>
      <c r="P49" s="15">
        <v>1230</v>
      </c>
      <c r="Q49" s="16">
        <v>1830</v>
      </c>
      <c r="R49" s="23">
        <v>31630</v>
      </c>
      <c r="S49" s="14">
        <v>780</v>
      </c>
      <c r="T49" s="15">
        <v>1540</v>
      </c>
      <c r="U49" s="16">
        <v>2300</v>
      </c>
      <c r="V49" s="28">
        <v>34350</v>
      </c>
      <c r="W49" s="28">
        <v>35460</v>
      </c>
      <c r="X49" s="29">
        <v>37240</v>
      </c>
      <c r="Y49" s="2"/>
      <c r="Z49" s="2"/>
    </row>
    <row r="50" spans="1:26" ht="15.95" customHeight="1" x14ac:dyDescent="0.2">
      <c r="A50" s="12">
        <v>4</v>
      </c>
      <c r="B50" s="13">
        <v>17310</v>
      </c>
      <c r="C50" s="14">
        <v>390</v>
      </c>
      <c r="D50" s="14">
        <v>740</v>
      </c>
      <c r="E50" s="16">
        <v>1120</v>
      </c>
      <c r="F50" s="13">
        <v>17910</v>
      </c>
      <c r="G50" s="14">
        <v>420</v>
      </c>
      <c r="H50" s="14">
        <v>840</v>
      </c>
      <c r="I50" s="16">
        <v>1240</v>
      </c>
      <c r="J50" s="13">
        <v>20470</v>
      </c>
      <c r="K50" s="14">
        <v>520</v>
      </c>
      <c r="L50" s="15">
        <v>1010</v>
      </c>
      <c r="M50" s="16">
        <v>1500</v>
      </c>
      <c r="N50" s="13">
        <v>25140</v>
      </c>
      <c r="O50" s="14">
        <v>630</v>
      </c>
      <c r="P50" s="15">
        <v>1230</v>
      </c>
      <c r="Q50" s="16">
        <v>1860</v>
      </c>
      <c r="R50" s="23">
        <v>30850</v>
      </c>
      <c r="S50" s="14">
        <v>760</v>
      </c>
      <c r="T50" s="15">
        <v>1520</v>
      </c>
      <c r="U50" s="16">
        <v>2260</v>
      </c>
      <c r="V50" s="28">
        <v>33410</v>
      </c>
      <c r="W50" s="28">
        <v>34490</v>
      </c>
      <c r="X50" s="29">
        <v>36220</v>
      </c>
      <c r="Y50" s="2"/>
      <c r="Z50" s="2"/>
    </row>
    <row r="51" spans="1:26" ht="15.95" customHeight="1" x14ac:dyDescent="0.2">
      <c r="A51" s="12">
        <v>3.5</v>
      </c>
      <c r="B51" s="13">
        <v>16920</v>
      </c>
      <c r="C51" s="14">
        <v>350</v>
      </c>
      <c r="D51" s="14">
        <v>730</v>
      </c>
      <c r="E51" s="16">
        <v>1120</v>
      </c>
      <c r="F51" s="13">
        <v>17490</v>
      </c>
      <c r="G51" s="14">
        <v>420</v>
      </c>
      <c r="H51" s="14">
        <v>820</v>
      </c>
      <c r="I51" s="16">
        <v>1230</v>
      </c>
      <c r="J51" s="13">
        <v>19950</v>
      </c>
      <c r="K51" s="14">
        <v>490</v>
      </c>
      <c r="L51" s="14">
        <v>980</v>
      </c>
      <c r="M51" s="16">
        <v>1480</v>
      </c>
      <c r="N51" s="13">
        <v>24510</v>
      </c>
      <c r="O51" s="14">
        <v>600</v>
      </c>
      <c r="P51" s="15">
        <v>1230</v>
      </c>
      <c r="Q51" s="16">
        <v>1840</v>
      </c>
      <c r="R51" s="23">
        <v>30090</v>
      </c>
      <c r="S51" s="14">
        <v>760</v>
      </c>
      <c r="T51" s="15">
        <v>1500</v>
      </c>
      <c r="U51" s="16">
        <v>2250</v>
      </c>
      <c r="V51" s="28">
        <v>32590</v>
      </c>
      <c r="W51" s="28">
        <v>33650</v>
      </c>
      <c r="X51" s="29">
        <v>35340</v>
      </c>
      <c r="Y51" s="2"/>
      <c r="Z51" s="2"/>
    </row>
    <row r="52" spans="1:26" ht="15.95" customHeight="1" x14ac:dyDescent="0.2">
      <c r="A52" s="12">
        <v>3</v>
      </c>
      <c r="B52" s="13">
        <v>16570</v>
      </c>
      <c r="C52" s="14">
        <v>380</v>
      </c>
      <c r="D52" s="14">
        <v>770</v>
      </c>
      <c r="E52" s="16">
        <v>1140</v>
      </c>
      <c r="F52" s="13">
        <v>17070</v>
      </c>
      <c r="G52" s="14">
        <v>400</v>
      </c>
      <c r="H52" s="14">
        <v>810</v>
      </c>
      <c r="I52" s="16">
        <v>1230</v>
      </c>
      <c r="J52" s="13">
        <v>19460</v>
      </c>
      <c r="K52" s="14">
        <v>490</v>
      </c>
      <c r="L52" s="14">
        <v>990</v>
      </c>
      <c r="M52" s="16">
        <v>1490</v>
      </c>
      <c r="N52" s="13">
        <v>23910</v>
      </c>
      <c r="O52" s="14">
        <v>630</v>
      </c>
      <c r="P52" s="15">
        <v>1240</v>
      </c>
      <c r="Q52" s="16">
        <v>1860</v>
      </c>
      <c r="R52" s="23">
        <v>29330</v>
      </c>
      <c r="S52" s="14">
        <v>740</v>
      </c>
      <c r="T52" s="15">
        <v>1490</v>
      </c>
      <c r="U52" s="16">
        <v>2240</v>
      </c>
      <c r="V52" s="28">
        <v>31770</v>
      </c>
      <c r="W52" s="28">
        <v>32800</v>
      </c>
      <c r="X52" s="29">
        <v>34440</v>
      </c>
      <c r="Y52" s="2"/>
      <c r="Z52" s="2"/>
    </row>
    <row r="53" spans="1:26" ht="15.95" customHeight="1" x14ac:dyDescent="0.2">
      <c r="A53" s="12">
        <v>2.5</v>
      </c>
      <c r="B53" s="13">
        <v>16190</v>
      </c>
      <c r="C53" s="14">
        <v>390</v>
      </c>
      <c r="D53" s="14">
        <v>760</v>
      </c>
      <c r="E53" s="16">
        <v>1140</v>
      </c>
      <c r="F53" s="13">
        <v>16670</v>
      </c>
      <c r="G53" s="14">
        <v>410</v>
      </c>
      <c r="H53" s="14">
        <v>830</v>
      </c>
      <c r="I53" s="16">
        <v>1230</v>
      </c>
      <c r="J53" s="13">
        <v>18970</v>
      </c>
      <c r="K53" s="14">
        <v>500</v>
      </c>
      <c r="L53" s="15">
        <v>1000</v>
      </c>
      <c r="M53" s="16">
        <v>2780</v>
      </c>
      <c r="N53" s="13">
        <v>23280</v>
      </c>
      <c r="O53" s="14">
        <v>610</v>
      </c>
      <c r="P53" s="15">
        <v>1230</v>
      </c>
      <c r="Q53" s="16">
        <v>3420</v>
      </c>
      <c r="R53" s="23">
        <v>28590</v>
      </c>
      <c r="S53" s="14">
        <v>750</v>
      </c>
      <c r="T53" s="15">
        <v>1500</v>
      </c>
      <c r="U53" s="16">
        <v>4190</v>
      </c>
      <c r="V53" s="28">
        <v>30960</v>
      </c>
      <c r="W53" s="28">
        <v>31970</v>
      </c>
      <c r="X53" s="29">
        <v>33570</v>
      </c>
      <c r="Y53" s="2"/>
      <c r="Z53" s="2"/>
    </row>
    <row r="54" spans="1:26" ht="15.95" customHeight="1" x14ac:dyDescent="0.2">
      <c r="A54" s="12">
        <v>2</v>
      </c>
      <c r="B54" s="13">
        <v>15800</v>
      </c>
      <c r="C54" s="14">
        <v>370</v>
      </c>
      <c r="D54" s="14">
        <v>750</v>
      </c>
      <c r="E54" s="30"/>
      <c r="F54" s="13">
        <v>16260</v>
      </c>
      <c r="G54" s="14">
        <v>420</v>
      </c>
      <c r="H54" s="14">
        <v>820</v>
      </c>
      <c r="I54" s="30"/>
      <c r="J54" s="13">
        <v>18470</v>
      </c>
      <c r="K54" s="14">
        <v>500</v>
      </c>
      <c r="L54" s="15">
        <v>2280</v>
      </c>
      <c r="M54" s="30"/>
      <c r="N54" s="13">
        <v>22670</v>
      </c>
      <c r="O54" s="14">
        <v>620</v>
      </c>
      <c r="P54" s="15">
        <v>2810</v>
      </c>
      <c r="Q54" s="30"/>
      <c r="R54" s="23">
        <v>27840</v>
      </c>
      <c r="S54" s="14">
        <v>750</v>
      </c>
      <c r="T54" s="31">
        <v>3440</v>
      </c>
      <c r="U54" s="21"/>
      <c r="V54" s="28">
        <v>30140</v>
      </c>
      <c r="W54" s="28">
        <v>31120</v>
      </c>
      <c r="X54" s="29">
        <v>32680</v>
      </c>
      <c r="Y54" s="2"/>
      <c r="Z54" s="2"/>
    </row>
    <row r="55" spans="1:26" ht="15.95" customHeight="1" x14ac:dyDescent="0.2">
      <c r="A55" s="12">
        <v>1.5</v>
      </c>
      <c r="B55" s="13">
        <v>15430</v>
      </c>
      <c r="C55" s="14">
        <v>380</v>
      </c>
      <c r="D55" s="14"/>
      <c r="E55" s="30"/>
      <c r="F55" s="13">
        <v>15840</v>
      </c>
      <c r="G55" s="14">
        <v>400</v>
      </c>
      <c r="H55" s="14"/>
      <c r="I55" s="30"/>
      <c r="J55" s="13">
        <v>17970</v>
      </c>
      <c r="K55" s="15">
        <v>1780</v>
      </c>
      <c r="L55" s="14"/>
      <c r="M55" s="30"/>
      <c r="N55" s="13">
        <v>22050</v>
      </c>
      <c r="O55" s="15">
        <v>2190</v>
      </c>
      <c r="P55" s="14"/>
      <c r="Q55" s="30"/>
      <c r="R55" s="23">
        <v>27090</v>
      </c>
      <c r="S55" s="15">
        <v>2690</v>
      </c>
      <c r="T55" s="32"/>
      <c r="U55" s="21"/>
      <c r="V55" s="28">
        <v>29350</v>
      </c>
      <c r="W55" s="28">
        <v>30300</v>
      </c>
      <c r="X55" s="29">
        <v>31820</v>
      </c>
      <c r="Y55" s="2"/>
      <c r="Z55" s="2"/>
    </row>
    <row r="56" spans="1:26" ht="15.95" customHeight="1" x14ac:dyDescent="0.2">
      <c r="A56" s="33">
        <v>1</v>
      </c>
      <c r="B56" s="34">
        <v>15050</v>
      </c>
      <c r="C56" s="35"/>
      <c r="D56" s="35"/>
      <c r="E56" s="36"/>
      <c r="F56" s="34">
        <v>15440</v>
      </c>
      <c r="G56" s="35"/>
      <c r="H56" s="35"/>
      <c r="I56" s="36"/>
      <c r="J56" s="34">
        <v>16190</v>
      </c>
      <c r="K56" s="35"/>
      <c r="L56" s="35"/>
      <c r="M56" s="36"/>
      <c r="N56" s="34">
        <v>19860</v>
      </c>
      <c r="O56" s="35"/>
      <c r="P56" s="35"/>
      <c r="Q56" s="36"/>
      <c r="R56" s="37">
        <v>24400</v>
      </c>
      <c r="S56" s="38"/>
      <c r="T56" s="38"/>
      <c r="U56" s="36"/>
      <c r="V56" s="39">
        <v>28550</v>
      </c>
      <c r="W56" s="39">
        <v>28550</v>
      </c>
      <c r="X56" s="40">
        <v>29980</v>
      </c>
      <c r="Y56" s="2"/>
      <c r="Z56" s="2"/>
    </row>
    <row r="57" spans="1:26" ht="15.75" customHeight="1" x14ac:dyDescent="0.2">
      <c r="A57" s="150" t="s">
        <v>4</v>
      </c>
      <c r="B57" s="41" t="s">
        <v>5</v>
      </c>
      <c r="C57" s="41" t="s">
        <v>1</v>
      </c>
      <c r="D57" s="41" t="s">
        <v>2</v>
      </c>
      <c r="E57" s="42" t="s">
        <v>3</v>
      </c>
      <c r="F57" s="41" t="s">
        <v>5</v>
      </c>
      <c r="G57" s="41" t="s">
        <v>1</v>
      </c>
      <c r="H57" s="41" t="s">
        <v>2</v>
      </c>
      <c r="I57" s="42" t="s">
        <v>3</v>
      </c>
      <c r="J57" s="41" t="s">
        <v>5</v>
      </c>
      <c r="K57" s="41" t="s">
        <v>1</v>
      </c>
      <c r="L57" s="41" t="s">
        <v>2</v>
      </c>
      <c r="M57" s="42" t="s">
        <v>3</v>
      </c>
      <c r="N57" s="41" t="s">
        <v>5</v>
      </c>
      <c r="O57" s="41" t="s">
        <v>1</v>
      </c>
      <c r="P57" s="41" t="s">
        <v>2</v>
      </c>
      <c r="Q57" s="42" t="s">
        <v>3</v>
      </c>
      <c r="R57" s="41" t="s">
        <v>5</v>
      </c>
      <c r="S57" s="41" t="s">
        <v>1</v>
      </c>
      <c r="T57" s="41" t="s">
        <v>2</v>
      </c>
      <c r="U57" s="42" t="s">
        <v>3</v>
      </c>
      <c r="V57" s="152" t="s">
        <v>6</v>
      </c>
      <c r="W57" s="153"/>
      <c r="X57" s="154"/>
      <c r="Y57" s="43"/>
      <c r="Z57" s="43"/>
    </row>
    <row r="58" spans="1:26" ht="15.75" customHeight="1" x14ac:dyDescent="0.2">
      <c r="A58" s="151"/>
      <c r="B58" s="155" t="s">
        <v>7</v>
      </c>
      <c r="C58" s="141"/>
      <c r="D58" s="141"/>
      <c r="E58" s="142"/>
      <c r="F58" s="156" t="s">
        <v>8</v>
      </c>
      <c r="G58" s="141"/>
      <c r="H58" s="141"/>
      <c r="I58" s="142"/>
      <c r="J58" s="157" t="s">
        <v>9</v>
      </c>
      <c r="K58" s="141"/>
      <c r="L58" s="141"/>
      <c r="M58" s="142"/>
      <c r="N58" s="140" t="s">
        <v>10</v>
      </c>
      <c r="O58" s="141"/>
      <c r="P58" s="141"/>
      <c r="Q58" s="142"/>
      <c r="R58" s="143" t="s">
        <v>11</v>
      </c>
      <c r="S58" s="141"/>
      <c r="T58" s="141"/>
      <c r="U58" s="142"/>
      <c r="V58" s="44" t="s">
        <v>12</v>
      </c>
      <c r="W58" s="44" t="s">
        <v>13</v>
      </c>
      <c r="X58" s="45" t="s">
        <v>14</v>
      </c>
      <c r="Y58" s="43"/>
      <c r="Z58" s="43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</sheetData>
  <mergeCells count="9">
    <mergeCell ref="N58:Q58"/>
    <mergeCell ref="R58:U58"/>
    <mergeCell ref="A1:X1"/>
    <mergeCell ref="A2:X2"/>
    <mergeCell ref="A57:A58"/>
    <mergeCell ref="V57:X57"/>
    <mergeCell ref="B58:E58"/>
    <mergeCell ref="F58:I58"/>
    <mergeCell ref="J58:M5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0"/>
  <sheetViews>
    <sheetView tabSelected="1" zoomScale="85" zoomScaleNormal="85" zoomScaleSheetLayoutView="90" workbookViewId="0">
      <pane xSplit="10" ySplit="9" topLeftCell="K13" activePane="bottomRight" state="frozen"/>
      <selection pane="topRight" activeCell="I1" sqref="I1"/>
      <selection pane="bottomLeft" activeCell="A10" sqref="A10"/>
      <selection pane="bottomRight" activeCell="F15" sqref="F15"/>
    </sheetView>
  </sheetViews>
  <sheetFormatPr defaultColWidth="12.625" defaultRowHeight="15" customHeight="1" x14ac:dyDescent="0.25"/>
  <cols>
    <col min="1" max="1" width="3.375" style="1" customWidth="1"/>
    <col min="2" max="2" width="10.625" style="1" customWidth="1"/>
    <col min="3" max="3" width="6.75" style="1" customWidth="1"/>
    <col min="4" max="4" width="7.75" style="1" customWidth="1"/>
    <col min="5" max="5" width="7.25" style="1" customWidth="1"/>
    <col min="6" max="6" width="7.5" style="1" customWidth="1"/>
    <col min="7" max="7" width="10.125" style="1" customWidth="1"/>
    <col min="8" max="8" width="7.5" style="1" customWidth="1"/>
    <col min="9" max="9" width="5.875" style="1" customWidth="1"/>
    <col min="10" max="10" width="0.875" style="1" customWidth="1"/>
    <col min="11" max="11" width="4.875" style="1" customWidth="1"/>
    <col min="12" max="12" width="22.875" style="1" customWidth="1"/>
    <col min="13" max="13" width="10" style="1" bestFit="1" customWidth="1"/>
    <col min="14" max="15" width="11.25" style="1" bestFit="1" customWidth="1"/>
    <col min="16" max="16" width="10.375" style="1" bestFit="1" customWidth="1"/>
    <col min="17" max="17" width="8.375" style="1" customWidth="1"/>
    <col min="18" max="18" width="6" style="1" customWidth="1"/>
    <col min="19" max="19" width="6.25" style="1" customWidth="1"/>
    <col min="20" max="20" width="12.25" style="1" customWidth="1"/>
    <col min="21" max="21" width="11.25" style="1" bestFit="1" customWidth="1"/>
    <col min="22" max="22" width="11.125" style="1" customWidth="1"/>
    <col min="23" max="24" width="11.25" style="1" bestFit="1" customWidth="1"/>
    <col min="25" max="25" width="1.375" style="1" customWidth="1"/>
    <col min="26" max="26" width="9.875" style="1" customWidth="1"/>
    <col min="27" max="27" width="9" style="1" customWidth="1"/>
    <col min="28" max="28" width="8.625" style="1" customWidth="1"/>
    <col min="29" max="16384" width="12.625" style="1"/>
  </cols>
  <sheetData>
    <row r="1" spans="1:28" ht="29.25" customHeight="1" thickBot="1" x14ac:dyDescent="0.5">
      <c r="A1" s="195" t="s">
        <v>93</v>
      </c>
      <c r="B1" s="195"/>
      <c r="C1" s="195"/>
      <c r="D1" s="195"/>
      <c r="E1" s="195"/>
      <c r="F1" s="195"/>
      <c r="G1" s="195"/>
      <c r="H1" s="195"/>
      <c r="I1" s="195"/>
      <c r="K1" s="158" t="s">
        <v>54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46"/>
      <c r="W1" s="47"/>
      <c r="X1" s="47"/>
      <c r="Y1" s="47"/>
      <c r="Z1" s="160"/>
      <c r="AA1" s="159"/>
      <c r="AB1" s="47"/>
    </row>
    <row r="2" spans="1:28" ht="33.75" customHeight="1" thickBot="1" x14ac:dyDescent="0.5">
      <c r="B2" s="198" t="s">
        <v>24</v>
      </c>
      <c r="C2" s="199"/>
      <c r="D2" s="200"/>
      <c r="E2" s="223">
        <f>SUM(O10:O600)</f>
        <v>496770</v>
      </c>
      <c r="F2" s="224"/>
      <c r="K2" s="111" t="s">
        <v>68</v>
      </c>
      <c r="V2" s="46"/>
      <c r="W2" s="47"/>
      <c r="X2" s="47"/>
      <c r="Y2" s="47"/>
      <c r="Z2" s="78"/>
      <c r="AB2" s="47"/>
    </row>
    <row r="3" spans="1:28" ht="31.5" thickBot="1" x14ac:dyDescent="0.5">
      <c r="B3" s="187" t="s">
        <v>50</v>
      </c>
      <c r="C3" s="188"/>
      <c r="D3" s="114">
        <v>0.03</v>
      </c>
      <c r="E3" s="223">
        <f>$E$2*D3</f>
        <v>14903.099999999999</v>
      </c>
      <c r="F3" s="224"/>
      <c r="K3" s="77">
        <v>1</v>
      </c>
      <c r="L3" s="113" t="s">
        <v>72</v>
      </c>
      <c r="V3" s="46"/>
      <c r="W3" s="47"/>
      <c r="X3" s="47"/>
      <c r="Y3" s="47"/>
      <c r="Z3" s="47"/>
      <c r="AA3" s="47"/>
      <c r="AB3" s="47"/>
    </row>
    <row r="4" spans="1:28" ht="31.5" thickBot="1" x14ac:dyDescent="0.5">
      <c r="B4" s="189" t="s">
        <v>53</v>
      </c>
      <c r="C4" s="190"/>
      <c r="D4" s="115">
        <v>2.9000000000000001E-2</v>
      </c>
      <c r="E4" s="225">
        <f>$E$2*D4</f>
        <v>14406.33</v>
      </c>
      <c r="F4" s="226"/>
      <c r="K4" s="77">
        <v>2</v>
      </c>
      <c r="L4" s="112" t="s">
        <v>69</v>
      </c>
      <c r="V4" s="46"/>
      <c r="W4" s="47"/>
      <c r="X4" s="47"/>
      <c r="Y4" s="47"/>
      <c r="Z4" s="47"/>
      <c r="AA4" s="47"/>
      <c r="AB4" s="47"/>
    </row>
    <row r="5" spans="1:28" ht="31.5" thickBot="1" x14ac:dyDescent="0.5">
      <c r="C5" s="49" t="s">
        <v>52</v>
      </c>
      <c r="K5" s="77">
        <v>3</v>
      </c>
      <c r="L5" s="113" t="s">
        <v>73</v>
      </c>
      <c r="V5" s="46"/>
      <c r="W5" s="47"/>
      <c r="X5" s="47"/>
      <c r="Y5" s="47"/>
      <c r="Z5" s="47"/>
      <c r="AA5" s="47"/>
      <c r="AB5" s="48"/>
    </row>
    <row r="6" spans="1:28" ht="21" customHeight="1" thickBot="1" x14ac:dyDescent="0.5">
      <c r="B6" s="201" t="s">
        <v>51</v>
      </c>
      <c r="C6" s="202"/>
      <c r="D6" s="211">
        <f>ROUNDUP(SUM($T$10:$T$600),-1)</f>
        <v>13940</v>
      </c>
      <c r="E6" s="212"/>
      <c r="F6" s="213"/>
      <c r="K6" s="81"/>
      <c r="L6" s="81"/>
      <c r="M6" s="49" t="s">
        <v>21</v>
      </c>
      <c r="N6" s="47"/>
      <c r="O6" s="50" t="s">
        <v>22</v>
      </c>
      <c r="P6" s="50"/>
      <c r="Q6" s="50" t="s">
        <v>23</v>
      </c>
      <c r="R6" s="47"/>
      <c r="S6" s="51"/>
      <c r="T6" s="52"/>
      <c r="U6" s="47"/>
      <c r="V6" s="50"/>
      <c r="W6" s="47"/>
      <c r="X6" s="47"/>
      <c r="Y6" s="47"/>
      <c r="Z6" s="47"/>
      <c r="AA6" s="47"/>
      <c r="AB6" s="48"/>
    </row>
    <row r="7" spans="1:28" ht="21" customHeight="1" thickBot="1" x14ac:dyDescent="0.4">
      <c r="B7" s="203"/>
      <c r="C7" s="204"/>
      <c r="D7" s="214"/>
      <c r="E7" s="215"/>
      <c r="F7" s="216"/>
      <c r="K7" s="168" t="s">
        <v>15</v>
      </c>
      <c r="L7" s="168" t="s">
        <v>16</v>
      </c>
      <c r="M7" s="168" t="s">
        <v>17</v>
      </c>
      <c r="N7" s="168" t="s">
        <v>18</v>
      </c>
      <c r="O7" s="168" t="s">
        <v>5</v>
      </c>
      <c r="P7" s="168" t="s">
        <v>19</v>
      </c>
      <c r="Q7" s="161" t="s">
        <v>55</v>
      </c>
      <c r="R7" s="162"/>
      <c r="S7" s="163" t="s">
        <v>59</v>
      </c>
      <c r="T7" s="164"/>
      <c r="U7" s="164"/>
      <c r="V7" s="165" t="s">
        <v>55</v>
      </c>
      <c r="W7" s="166"/>
      <c r="X7" s="167"/>
      <c r="Y7" s="47"/>
      <c r="Z7" s="47"/>
      <c r="AA7" s="47"/>
      <c r="AB7" s="48"/>
    </row>
    <row r="8" spans="1:28" ht="21" customHeight="1" x14ac:dyDescent="0.35">
      <c r="B8" s="205" t="s">
        <v>25</v>
      </c>
      <c r="C8" s="206"/>
      <c r="D8" s="217">
        <f>E4-D6</f>
        <v>466.32999999999993</v>
      </c>
      <c r="E8" s="218"/>
      <c r="F8" s="219"/>
      <c r="K8" s="169"/>
      <c r="L8" s="169"/>
      <c r="M8" s="169"/>
      <c r="N8" s="169"/>
      <c r="O8" s="169"/>
      <c r="P8" s="171"/>
      <c r="Q8" s="173" t="s">
        <v>58</v>
      </c>
      <c r="R8" s="175" t="s">
        <v>57</v>
      </c>
      <c r="S8" s="177" t="s">
        <v>56</v>
      </c>
      <c r="T8" s="179" t="s">
        <v>62</v>
      </c>
      <c r="U8" s="181" t="s">
        <v>64</v>
      </c>
      <c r="V8" s="183" t="s">
        <v>63</v>
      </c>
      <c r="W8" s="185" t="s">
        <v>43</v>
      </c>
      <c r="X8" s="186"/>
      <c r="Y8" s="47"/>
      <c r="Z8" s="47"/>
      <c r="AA8" s="47"/>
      <c r="AB8" s="48"/>
    </row>
    <row r="9" spans="1:28" ht="21" customHeight="1" thickBot="1" x14ac:dyDescent="0.4">
      <c r="B9" s="207"/>
      <c r="C9" s="208"/>
      <c r="D9" s="220"/>
      <c r="E9" s="221"/>
      <c r="F9" s="222"/>
      <c r="K9" s="170"/>
      <c r="L9" s="170"/>
      <c r="M9" s="170"/>
      <c r="N9" s="170"/>
      <c r="O9" s="170"/>
      <c r="P9" s="172"/>
      <c r="Q9" s="174"/>
      <c r="R9" s="176"/>
      <c r="S9" s="178"/>
      <c r="T9" s="180"/>
      <c r="U9" s="182"/>
      <c r="V9" s="184"/>
      <c r="W9" s="84" t="s">
        <v>65</v>
      </c>
      <c r="X9" s="83" t="s">
        <v>66</v>
      </c>
      <c r="Y9" s="47"/>
      <c r="Z9" s="47"/>
      <c r="AA9" s="47"/>
      <c r="AB9" s="48"/>
    </row>
    <row r="10" spans="1:28" ht="21" customHeight="1" x14ac:dyDescent="0.35">
      <c r="D10" s="85" t="s">
        <v>26</v>
      </c>
      <c r="K10" s="105">
        <v>1</v>
      </c>
      <c r="L10" s="106" t="s">
        <v>77</v>
      </c>
      <c r="M10" s="126" t="s">
        <v>8</v>
      </c>
      <c r="N10" s="90" t="str">
        <f>IF(M10=ข้อตกลง!$A$26,ข้อตกลง!$B$26,
IF(M10=ข้อตกลง!$A$25,ข้อตกลง!$B$25,
IF(M10=ข้อตกลง!$A$24,ข้อตกลง!$B$24,
IF(M10=ข้อตกลง!$A$23,ข้อตกลง!$B$23,
IF(M10=ข้อตกลง!$A$22,ข้อตกลง!$B$22,
IF(M10=ข้อตกลง!$A$21,ข้อตกลง!$B$21,
IF(M10=ข้อตกลง!$A$20,ข้อตกลง!$B$20,"")))))))</f>
        <v xml:space="preserve"> </v>
      </c>
      <c r="O10" s="86">
        <v>22890</v>
      </c>
      <c r="P10" s="92">
        <f>IF(M10=ข้อตกลง!$A$26,IF(การเลือนเงินเดือน!O10&gt;ข้อตกลง!$C$8,ข้อตกลง!$E$7,ข้อตกลง!$E$8),
IF(M10=ข้อตกลง!$A$25,IF(การเลือนเงินเดือน!O10&gt;ข้อตกลง!$C$8,ข้อตกลง!$E$9,ข้อตกลง!$E$10),
IF(M10=ข้อตกลง!$A$24,IF(การเลือนเงินเดือน!O10&gt;ข้อตกลง!$C$10,ข้อตกลง!$E$9,ข้อตกลง!$E$10),
IF(M10=ข้อตกลง!$A$23,IF(การเลือนเงินเดือน!O10&gt;ข้อตกลง!$C$10,ข้อตกลง!$E$11,ข้อตกลง!$E$12),
IF(M10=ข้อตกลง!$A$22,IF(การเลือนเงินเดือน!O10&gt;ข้อตกลง!$C$12,ข้อตกลง!$E$11,ข้อตกลง!$E$12),
IF(M10=ข้อตกลง!$A$21,IF(การเลือนเงินเดือน!O10&gt;ข้อตกลง!$C$14,ข้อตกลง!$E$13,ข้อตกลง!$E$14),
IF(M10=ข้อตกลง!$A$20,IF(การเลือนเงินเดือน!O10&gt;ข้อตกลง!$C$16,ข้อตกลง!$E$15,ข้อตกลง!$E$16),0)))))))</f>
        <v>22780</v>
      </c>
      <c r="Q10" s="88">
        <v>95</v>
      </c>
      <c r="R10" s="94" t="str">
        <f>IF(Q10&gt;=90,"ดีเด่น",IF(Q10&gt;=80,"ดีมาก",IF(Q10&gt;=70,"ดี",IF(Q10&gt;=60,"พอใช้",IF(Q10&gt;1,"ปรับปรุง","")))))</f>
        <v>ดีเด่น</v>
      </c>
      <c r="S10" s="127">
        <f t="shared" ref="S10:S73" si="0">IF(Q10&gt;=90,$G$15,IF(Q10&gt;=80,$G$16,IF(Q10&gt;=70,$G$17,IF(Q10&gt;=60,$G$18,$G$19))))</f>
        <v>3.3</v>
      </c>
      <c r="T10" s="95">
        <f>P10*S10%</f>
        <v>751.74</v>
      </c>
      <c r="U10" s="96">
        <f t="shared" ref="U10:U11" si="1">O10+T10</f>
        <v>23641.74</v>
      </c>
      <c r="V10" s="103">
        <f>IF(M10=ข้อตกลง!$A$11,IF(การเลือนเงินเดือน!U10&gt;ข้อตกลง!$C$11,การเลือนเงินเดือน!U10-ข้อตกลง!$C$11,0),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IF(M10=ข้อตกลง!$A$9,IF(การเลือนเงินเดือน!U10&gt;ข้อตกลง!$C$9,การเลือนเงินเดือน!U10-ข้อตกลง!$C$9,0),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IF(M10=ข้อตกลง!$A$7,IF(การเลือนเงินเดือน!U10&gt;ข้อตกลง!$C$7,การเลือนเงินเดือน!U10-ข้อตกลง!$C$7,0),
)))</f>
        <v>0</v>
      </c>
      <c r="W10" s="99">
        <f>IF(V10&gt;0,U10-V10,ROUNDUP(U10,-1))</f>
        <v>23650</v>
      </c>
      <c r="X10" s="100">
        <f>W10+V10</f>
        <v>23650</v>
      </c>
      <c r="Y10" s="47"/>
      <c r="Z10" s="47"/>
      <c r="AA10" s="47"/>
      <c r="AB10" s="48"/>
    </row>
    <row r="11" spans="1:28" ht="21" customHeight="1" x14ac:dyDescent="0.35">
      <c r="D11" s="85" t="s">
        <v>67</v>
      </c>
      <c r="K11" s="107">
        <v>2</v>
      </c>
      <c r="L11" s="106" t="s">
        <v>78</v>
      </c>
      <c r="M11" s="108" t="s">
        <v>75</v>
      </c>
      <c r="N11" s="91" t="str">
        <f>IF(M11=ข้อตกลง!$A$26,ข้อตกลง!$B$26,
IF(M11=ข้อตกลง!$A$25,ข้อตกลง!$B$25,
IF(M11=ข้อตกลง!$A$24,ข้อตกลง!$B$24,
IF(M11=ข้อตกลง!$A$23,ข้อตกลง!$B$23,
IF(M11=ข้อตกลง!$A$22,ข้อตกลง!$B$22,
IF(M11=ข้อตกลง!$A$21,ข้อตกลง!$B$21,
IF(M11=ข้อตกลง!$A$20,ข้อตกลง!$B$20,"")))))))</f>
        <v>ชำนาญการ</v>
      </c>
      <c r="O11" s="87">
        <v>52060</v>
      </c>
      <c r="P11" s="93">
        <f>IF(M11=ข้อตกลง!$A$26,IF(การเลือนเงินเดือน!O11&gt;ข้อตกลง!$C$8,ข้อตกลง!$E$7,ข้อตกลง!$E$8),
IF(M11=ข้อตกลง!$A$25,IF(การเลือนเงินเดือน!O11&gt;ข้อตกลง!$C$8,ข้อตกลง!$E$9,ข้อตกลง!$E$10),
IF(M11=ข้อตกลง!$A$24,IF(การเลือนเงินเดือน!O11&gt;ข้อตกลง!$C$10,ข้อตกลง!$E$9,ข้อตกลง!$E$10),
IF(M11=ข้อตกลง!$A$23,IF(การเลือนเงินเดือน!O11&gt;ข้อตกลง!$C$10,ข้อตกลง!$E$11,ข้อตกลง!$E$12),
IF(M11=ข้อตกลง!$A$22,IF(การเลือนเงินเดือน!O11&gt;ข้อตกลง!$C$12,ข้อตกลง!$E$11,ข้อตกลง!$E$12),
IF(M11=ข้อตกลง!$A$21,IF(การเลือนเงินเดือน!O11&gt;ข้อตกลง!$C$14,ข้อตกลง!$E$13,ข้อตกลง!$E$14),
IF(M11=ข้อตกลง!$A$20,IF(การเลือนเงินเดือน!O11&gt;ข้อตกลง!$C$16,ข้อตกลง!$E$15,ข้อตกลง!$E$16),0)))))))</f>
        <v>35270</v>
      </c>
      <c r="Q11" s="89">
        <v>95</v>
      </c>
      <c r="R11" s="97" t="str">
        <f t="shared" ref="R11:R74" si="2">IF(Q11&gt;=90,"ดีเด่น",IF(Q11&gt;=80,"ดีมาก",IF(Q11&gt;=70,"ดี",IF(Q11&gt;=60,"พอใช้",IF(Q11&gt;1,"ปรับปรุง","")))))</f>
        <v>ดีเด่น</v>
      </c>
      <c r="S11" s="128">
        <f t="shared" si="0"/>
        <v>3.3</v>
      </c>
      <c r="T11" s="95">
        <f t="shared" ref="T11:T22" si="3">P11*S11%</f>
        <v>1163.9100000000001</v>
      </c>
      <c r="U11" s="98">
        <f t="shared" si="1"/>
        <v>53223.91</v>
      </c>
      <c r="V11" s="104">
        <f>IF(M11=ข้อตกลง!$A$11,IF(การเลือนเงินเดือน!U11&gt;ข้อตกลง!$C$11,การเลือนเงินเดือน!U11-ข้อตกลง!$C$11,0),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IF(M11=ข้อตกลง!$A$9,IF(การเลือนเงินเดือน!U11&gt;ข้อตกลง!$C$9,การเลือนเงินเดือน!U11-ข้อตกลง!$C$9,0),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IF(M11=ข้อตกลง!$A$7,IF(การเลือนเงินเดือน!U11&gt;ข้อตกลง!$C$7,การเลือนเงินเดือน!U11-ข้อตกลง!$C$7,0),
)))</f>
        <v>0</v>
      </c>
      <c r="W11" s="101">
        <f t="shared" ref="W11:W22" si="4">IF(V11&gt;0,U11-V11,ROUNDUP(U11,-1))</f>
        <v>53230</v>
      </c>
      <c r="X11" s="102">
        <f t="shared" ref="X11:X22" si="5">W11+V11</f>
        <v>53230</v>
      </c>
      <c r="Y11" s="47"/>
      <c r="Z11" s="47"/>
      <c r="AA11" s="47"/>
      <c r="AB11" s="48"/>
    </row>
    <row r="12" spans="1:28" ht="21" customHeight="1" thickBot="1" x14ac:dyDescent="0.4">
      <c r="K12" s="107">
        <v>3</v>
      </c>
      <c r="L12" s="106" t="s">
        <v>79</v>
      </c>
      <c r="M12" s="108" t="s">
        <v>20</v>
      </c>
      <c r="N12" s="91" t="str">
        <f>IF(M12=ข้อตกลง!$A$26,ข้อตกลง!$B$26,
IF(M12=ข้อตกลง!$A$25,ข้อตกลง!$B$25,
IF(M12=ข้อตกลง!$A$24,ข้อตกลง!$B$24,
IF(M12=ข้อตกลง!$A$23,ข้อตกลง!$B$23,
IF(M12=ข้อตกลง!$A$22,ข้อตกลง!$B$22,
IF(M12=ข้อตกลง!$A$21,ข้อตกลง!$B$21,
IF(M12=ข้อตกลง!$A$20,ข้อตกลง!$B$20,"")))))))</f>
        <v>ชำนาญการพิเศษ</v>
      </c>
      <c r="O12" s="87">
        <v>55720</v>
      </c>
      <c r="P12" s="93">
        <f>IF(M12=ข้อตกลง!$A$26,IF(การเลือนเงินเดือน!O12&gt;ข้อตกลง!$C$8,ข้อตกลง!$E$7,ข้อตกลง!$E$8),
IF(M12=ข้อตกลง!$A$25,IF(การเลือนเงินเดือน!O12&gt;ข้อตกลง!$C$8,ข้อตกลง!$E$9,ข้อตกลง!$E$10),
IF(M12=ข้อตกลง!$A$24,IF(การเลือนเงินเดือน!O12&gt;ข้อตกลง!$C$10,ข้อตกลง!$E$9,ข้อตกลง!$E$10),
IF(M12=ข้อตกลง!$A$23,IF(การเลือนเงินเดือน!O12&gt;ข้อตกลง!$C$10,ข้อตกลง!$E$11,ข้อตกลง!$E$12),
IF(M12=ข้อตกลง!$A$22,IF(การเลือนเงินเดือน!O12&gt;ข้อตกลง!$C$12,ข้อตกลง!$E$11,ข้อตกลง!$E$12),
IF(M12=ข้อตกลง!$A$21,IF(การเลือนเงินเดือน!O12&gt;ข้อตกลง!$C$14,ข้อตกลง!$E$13,ข้อตกลง!$E$14),
IF(M12=ข้อตกลง!$A$20,IF(การเลือนเงินเดือน!O12&gt;ข้อตกลง!$C$16,ข้อตกลง!$E$15,ข้อตกลง!$E$16),0)))))))</f>
        <v>49330</v>
      </c>
      <c r="Q12" s="89">
        <v>92</v>
      </c>
      <c r="R12" s="97" t="str">
        <f t="shared" si="2"/>
        <v>ดีเด่น</v>
      </c>
      <c r="S12" s="128">
        <f t="shared" si="0"/>
        <v>3.3</v>
      </c>
      <c r="T12" s="95">
        <f t="shared" si="3"/>
        <v>1627.89</v>
      </c>
      <c r="U12" s="98">
        <f t="shared" ref="U12:U15" si="6">O12+T12</f>
        <v>57347.89</v>
      </c>
      <c r="V12" s="104">
        <f>IF(M12=ข้อตกลง!$A$11,IF(การเลือนเงินเดือน!U12&gt;ข้อตกลง!$C$11,การเลือนเงินเดือน!U12-ข้อตกลง!$C$11,0),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IF(M12=ข้อตกลง!$A$9,IF(การเลือนเงินเดือน!U12&gt;ข้อตกลง!$C$9,การเลือนเงินเดือน!U12-ข้อตกลง!$C$9,0),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IF(M12=ข้อตกลง!$A$7,IF(การเลือนเงินเดือน!U12&gt;ข้อตกลง!$C$7,การเลือนเงินเดือน!U12-ข้อตกลง!$C$7,0),
)))</f>
        <v>0</v>
      </c>
      <c r="W12" s="101">
        <f t="shared" si="4"/>
        <v>57350</v>
      </c>
      <c r="X12" s="102">
        <f t="shared" si="5"/>
        <v>57350</v>
      </c>
      <c r="Y12" s="47"/>
      <c r="Z12" s="47"/>
      <c r="AA12" s="47"/>
      <c r="AB12" s="48"/>
    </row>
    <row r="13" spans="1:28" ht="21" customHeight="1" thickBot="1" x14ac:dyDescent="0.4">
      <c r="B13" s="79" t="s">
        <v>27</v>
      </c>
      <c r="C13" s="196" t="s">
        <v>28</v>
      </c>
      <c r="D13" s="197"/>
      <c r="E13" s="209" t="s">
        <v>90</v>
      </c>
      <c r="F13" s="210"/>
      <c r="G13" s="191" t="s">
        <v>29</v>
      </c>
      <c r="H13" s="193" t="s">
        <v>91</v>
      </c>
      <c r="I13" s="194"/>
      <c r="K13" s="107">
        <v>4</v>
      </c>
      <c r="L13" s="106" t="s">
        <v>80</v>
      </c>
      <c r="M13" s="108" t="s">
        <v>75</v>
      </c>
      <c r="N13" s="91" t="str">
        <f>IF(M13=ข้อตกลง!$A$26,ข้อตกลง!$B$26,
IF(M13=ข้อตกลง!$A$25,ข้อตกลง!$B$25,
IF(M13=ข้อตกลง!$A$24,ข้อตกลง!$B$24,
IF(M13=ข้อตกลง!$A$23,ข้อตกลง!$B$23,
IF(M13=ข้อตกลง!$A$22,ข้อตกลง!$B$22,
IF(M13=ข้อตกลง!$A$21,ข้อตกลง!$B$21,
IF(M13=ข้อตกลง!$A$20,ข้อตกลง!$B$20,"")))))))</f>
        <v>ชำนาญการ</v>
      </c>
      <c r="O13" s="87">
        <v>52940</v>
      </c>
      <c r="P13" s="93">
        <f>IF(M13=ข้อตกลง!$A$26,IF(การเลือนเงินเดือน!O13&gt;ข้อตกลง!$C$8,ข้อตกลง!$E$7,ข้อตกลง!$E$8),
IF(M13=ข้อตกลง!$A$25,IF(การเลือนเงินเดือน!O13&gt;ข้อตกลง!$C$8,ข้อตกลง!$E$9,ข้อตกลง!$E$10),
IF(M13=ข้อตกลง!$A$24,IF(การเลือนเงินเดือน!O13&gt;ข้อตกลง!$C$10,ข้อตกลง!$E$9,ข้อตกลง!$E$10),
IF(M13=ข้อตกลง!$A$23,IF(การเลือนเงินเดือน!O13&gt;ข้อตกลง!$C$10,ข้อตกลง!$E$11,ข้อตกลง!$E$12),
IF(M13=ข้อตกลง!$A$22,IF(การเลือนเงินเดือน!O13&gt;ข้อตกลง!$C$12,ข้อตกลง!$E$11,ข้อตกลง!$E$12),
IF(M13=ข้อตกลง!$A$21,IF(การเลือนเงินเดือน!O13&gt;ข้อตกลง!$C$14,ข้อตกลง!$E$13,ข้อตกลง!$E$14),
IF(M13=ข้อตกลง!$A$20,IF(การเลือนเงินเดือน!O13&gt;ข้อตกลง!$C$16,ข้อตกลง!$E$15,ข้อตกลง!$E$16),0)))))))</f>
        <v>35270</v>
      </c>
      <c r="Q13" s="89">
        <v>92</v>
      </c>
      <c r="R13" s="97" t="str">
        <f t="shared" si="2"/>
        <v>ดีเด่น</v>
      </c>
      <c r="S13" s="128">
        <f t="shared" si="0"/>
        <v>3.3</v>
      </c>
      <c r="T13" s="95">
        <f t="shared" si="3"/>
        <v>1163.9100000000001</v>
      </c>
      <c r="U13" s="98">
        <f t="shared" si="6"/>
        <v>54103.91</v>
      </c>
      <c r="V13" s="104">
        <f>IF(M13=ข้อตกลง!$A$11,IF(การเลือนเงินเดือน!U13&gt;ข้อตกลง!$C$11,การเลือนเงินเดือน!U13-ข้อตกลง!$C$11,0),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IF(M13=ข้อตกลง!$A$9,IF(การเลือนเงินเดือน!U13&gt;ข้อตกลง!$C$9,การเลือนเงินเดือน!U13-ข้อตกลง!$C$9,0),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IF(M13=ข้อตกลง!$A$7,IF(การเลือนเงินเดือน!U13&gt;ข้อตกลง!$C$7,การเลือนเงินเดือน!U13-ข้อตกลง!$C$7,0),
)))</f>
        <v>0</v>
      </c>
      <c r="W13" s="101">
        <f t="shared" si="4"/>
        <v>54110</v>
      </c>
      <c r="X13" s="102">
        <f t="shared" si="5"/>
        <v>54110</v>
      </c>
      <c r="Y13" s="47"/>
      <c r="Z13" s="47"/>
      <c r="AA13" s="47"/>
      <c r="AB13" s="48"/>
    </row>
    <row r="14" spans="1:28" ht="21" customHeight="1" thickBot="1" x14ac:dyDescent="0.4">
      <c r="B14" s="80"/>
      <c r="C14" s="117" t="s">
        <v>60</v>
      </c>
      <c r="D14" s="118" t="s">
        <v>61</v>
      </c>
      <c r="E14" s="119" t="s">
        <v>60</v>
      </c>
      <c r="F14" s="120" t="s">
        <v>61</v>
      </c>
      <c r="G14" s="192"/>
      <c r="H14" s="124" t="s">
        <v>92</v>
      </c>
      <c r="I14" s="124" t="s">
        <v>56</v>
      </c>
      <c r="K14" s="107">
        <v>5</v>
      </c>
      <c r="L14" s="106" t="s">
        <v>81</v>
      </c>
      <c r="M14" s="108" t="s">
        <v>20</v>
      </c>
      <c r="N14" s="91" t="str">
        <f>IF(M14=ข้อตกลง!$A$26,ข้อตกลง!$B$26,
IF(M14=ข้อตกลง!$A$25,ข้อตกลง!$B$25,
IF(M14=ข้อตกลง!$A$24,ข้อตกลง!$B$24,
IF(M14=ข้อตกลง!$A$23,ข้อตกลง!$B$23,
IF(M14=ข้อตกลง!$A$22,ข้อตกลง!$B$22,
IF(M14=ข้อตกลง!$A$21,ข้อตกลง!$B$21,
IF(M14=ข้อตกลง!$A$20,ข้อตกลง!$B$20,"")))))))</f>
        <v>ชำนาญการพิเศษ</v>
      </c>
      <c r="O14" s="87">
        <v>52940</v>
      </c>
      <c r="P14" s="93">
        <f>IF(M14=ข้อตกลง!$A$26,IF(การเลือนเงินเดือน!O14&gt;ข้อตกลง!$C$8,ข้อตกลง!$E$7,ข้อตกลง!$E$8),
IF(M14=ข้อตกลง!$A$25,IF(การเลือนเงินเดือน!O14&gt;ข้อตกลง!$C$8,ข้อตกลง!$E$9,ข้อตกลง!$E$10),
IF(M14=ข้อตกลง!$A$24,IF(การเลือนเงินเดือน!O14&gt;ข้อตกลง!$C$10,ข้อตกลง!$E$9,ข้อตกลง!$E$10),
IF(M14=ข้อตกลง!$A$23,IF(การเลือนเงินเดือน!O14&gt;ข้อตกลง!$C$10,ข้อตกลง!$E$11,ข้อตกลง!$E$12),
IF(M14=ข้อตกลง!$A$22,IF(การเลือนเงินเดือน!O14&gt;ข้อตกลง!$C$12,ข้อตกลง!$E$11,ข้อตกลง!$E$12),
IF(M14=ข้อตกลง!$A$21,IF(การเลือนเงินเดือน!O14&gt;ข้อตกลง!$C$14,ข้อตกลง!$E$13,ข้อตกลง!$E$14),
IF(M14=ข้อตกลง!$A$20,IF(การเลือนเงินเดือน!O14&gt;ข้อตกลง!$C$16,ข้อตกลง!$E$15,ข้อตกลง!$E$16),0)))))))</f>
        <v>49330</v>
      </c>
      <c r="Q14" s="89">
        <v>85</v>
      </c>
      <c r="R14" s="97" t="str">
        <f t="shared" si="2"/>
        <v>ดีมาก</v>
      </c>
      <c r="S14" s="128">
        <f t="shared" si="0"/>
        <v>2.92</v>
      </c>
      <c r="T14" s="95">
        <f t="shared" si="3"/>
        <v>1440.4359999999999</v>
      </c>
      <c r="U14" s="98">
        <f t="shared" si="6"/>
        <v>54380.436000000002</v>
      </c>
      <c r="V14" s="104">
        <f>IF(M14=ข้อตกลง!$A$11,IF(การเลือนเงินเดือน!U14&gt;ข้อตกลง!$C$11,การเลือนเงินเดือน!U14-ข้อตกลง!$C$11,0),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IF(M14=ข้อตกลง!$A$9,IF(การเลือนเงินเดือน!U14&gt;ข้อตกลง!$C$9,การเลือนเงินเดือน!U14-ข้อตกลง!$C$9,0),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IF(M14=ข้อตกลง!$A$7,IF(การเลือนเงินเดือน!U14&gt;ข้อตกลง!$C$7,การเลือนเงินเดือน!U14-ข้อตกลง!$C$7,0),
)))</f>
        <v>0</v>
      </c>
      <c r="W14" s="101">
        <f t="shared" si="4"/>
        <v>54390</v>
      </c>
      <c r="X14" s="102">
        <f t="shared" si="5"/>
        <v>54390</v>
      </c>
      <c r="Y14" s="47"/>
      <c r="Z14" s="47"/>
      <c r="AA14" s="47"/>
      <c r="AB14" s="48"/>
    </row>
    <row r="15" spans="1:28" ht="21" customHeight="1" x14ac:dyDescent="0.35">
      <c r="B15" s="54" t="s">
        <v>30</v>
      </c>
      <c r="C15" s="55">
        <v>90</v>
      </c>
      <c r="D15" s="55">
        <v>100</v>
      </c>
      <c r="E15" s="227">
        <v>3.01</v>
      </c>
      <c r="F15" s="228">
        <v>3.5</v>
      </c>
      <c r="G15" s="121">
        <v>3.3</v>
      </c>
      <c r="H15" s="56">
        <f>COUNTIF($R$10:$R$600,B15)</f>
        <v>8</v>
      </c>
      <c r="I15" s="125">
        <f>H15*100/$H$20</f>
        <v>61.53846153846154</v>
      </c>
      <c r="K15" s="107">
        <v>6</v>
      </c>
      <c r="L15" s="106" t="s">
        <v>82</v>
      </c>
      <c r="M15" s="108" t="s">
        <v>7</v>
      </c>
      <c r="N15" s="91" t="str">
        <f>IF(M15=ข้อตกลง!$A$26,ข้อตกลง!$B$26,
IF(M15=ข้อตกลง!$A$25,ข้อตกลง!$B$25,
IF(M15=ข้อตกลง!$A$24,ข้อตกลง!$B$24,
IF(M15=ข้อตกลง!$A$23,ข้อตกลง!$B$23,
IF(M15=ข้อตกลง!$A$22,ข้อตกลง!$B$22,
IF(M15=ข้อตกลง!$A$21,ข้อตกลง!$B$21,
IF(M15=ข้อตกลง!$A$20,ข้อตกลง!$B$20,"")))))))</f>
        <v>ครูผู้ช่วย</v>
      </c>
      <c r="O15" s="87">
        <v>16920</v>
      </c>
      <c r="P15" s="93">
        <f>IF(M15=ข้อตกลง!$A$26,IF(การเลือนเงินเดือน!O15&gt;ข้อตกลง!$C$8,ข้อตกลง!$E$7,ข้อตกลง!$E$8),
IF(M15=ข้อตกลง!$A$25,IF(การเลือนเงินเดือน!O15&gt;ข้อตกลง!$C$8,ข้อตกลง!$E$9,ข้อตกลง!$E$10),
IF(M15=ข้อตกลง!$A$24,IF(การเลือนเงินเดือน!O15&gt;ข้อตกลง!$C$10,ข้อตกลง!$E$9,ข้อตกลง!$E$10),
IF(M15=ข้อตกลง!$A$23,IF(การเลือนเงินเดือน!O15&gt;ข้อตกลง!$C$10,ข้อตกลง!$E$11,ข้อตกลง!$E$12),
IF(M15=ข้อตกลง!$A$22,IF(การเลือนเงินเดือน!O15&gt;ข้อตกลง!$C$12,ข้อตกลง!$E$11,ข้อตกลง!$E$12),
IF(M15=ข้อตกลง!$A$21,IF(การเลือนเงินเดือน!O15&gt;ข้อตกลง!$C$14,ข้อตกลง!$E$13,ข้อตกลง!$E$14),
IF(M15=ข้อตกลง!$A$20,IF(การเลือนเงินเดือน!O15&gt;ข้อตกลง!$C$16,ข้อตกลง!$E$15,ข้อตกลง!$E$16),0)))))))</f>
        <v>17480</v>
      </c>
      <c r="Q15" s="89">
        <v>95</v>
      </c>
      <c r="R15" s="97" t="str">
        <f t="shared" si="2"/>
        <v>ดีเด่น</v>
      </c>
      <c r="S15" s="128">
        <f t="shared" si="0"/>
        <v>3.3</v>
      </c>
      <c r="T15" s="95">
        <f t="shared" si="3"/>
        <v>576.84</v>
      </c>
      <c r="U15" s="98">
        <f t="shared" si="6"/>
        <v>17496.84</v>
      </c>
      <c r="V15" s="104">
        <f>IF(M15=ข้อตกลง!$A$11,IF(การเลือนเงินเดือน!U15&gt;ข้อตกลง!$C$11,การเลือนเงินเดือน!U15-ข้อตกลง!$C$11,0),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IF(M15=ข้อตกลง!$A$9,IF(การเลือนเงินเดือน!U15&gt;ข้อตกลง!$C$9,การเลือนเงินเดือน!U15-ข้อตกลง!$C$9,0),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IF(M15=ข้อตกลง!$A$7,IF(การเลือนเงินเดือน!U15&gt;ข้อตกลง!$C$7,การเลือนเงินเดือน!U15-ข้อตกลง!$C$7,0),
)))</f>
        <v>0</v>
      </c>
      <c r="W15" s="101">
        <f t="shared" si="4"/>
        <v>17500</v>
      </c>
      <c r="X15" s="102">
        <f t="shared" si="5"/>
        <v>17500</v>
      </c>
      <c r="Y15" s="47"/>
      <c r="Z15" s="47"/>
      <c r="AA15" s="47"/>
      <c r="AB15" s="48"/>
    </row>
    <row r="16" spans="1:28" ht="21" customHeight="1" x14ac:dyDescent="0.35">
      <c r="B16" s="57" t="s">
        <v>31</v>
      </c>
      <c r="C16" s="53">
        <v>80</v>
      </c>
      <c r="D16" s="53">
        <v>89</v>
      </c>
      <c r="E16" s="229">
        <v>2.5099999999999998</v>
      </c>
      <c r="F16" s="230">
        <v>3</v>
      </c>
      <c r="G16" s="122">
        <v>2.92</v>
      </c>
      <c r="H16" s="58">
        <f>COUNTIF($R$10:$R$600,B16)</f>
        <v>5</v>
      </c>
      <c r="I16" s="125">
        <f t="shared" ref="I16:I19" si="7">H16*100/$H$20</f>
        <v>38.46153846153846</v>
      </c>
      <c r="K16" s="107">
        <v>7</v>
      </c>
      <c r="L16" s="106" t="s">
        <v>83</v>
      </c>
      <c r="M16" s="108" t="s">
        <v>7</v>
      </c>
      <c r="N16" s="91" t="str">
        <f>IF(M16=ข้อตกลง!$A$26,ข้อตกลง!$B$26,
IF(M16=ข้อตกลง!$A$25,ข้อตกลง!$B$25,
IF(M16=ข้อตกลง!$A$24,ข้อตกลง!$B$24,
IF(M16=ข้อตกลง!$A$23,ข้อตกลง!$B$23,
IF(M16=ข้อตกลง!$A$22,ข้อตกลง!$B$22,
IF(M16=ข้อตกลง!$A$21,ข้อตกลง!$B$21,
IF(M16=ข้อตกลง!$A$20,ข้อตกลง!$B$20,"")))))))</f>
        <v>ครูผู้ช่วย</v>
      </c>
      <c r="O16" s="87">
        <v>16570</v>
      </c>
      <c r="P16" s="93">
        <f>IF(M16=ข้อตกลง!$A$26,IF(การเลือนเงินเดือน!O16&gt;ข้อตกลง!$C$8,ข้อตกลง!$E$7,ข้อตกลง!$E$8),
IF(M16=ข้อตกลง!$A$25,IF(การเลือนเงินเดือน!O16&gt;ข้อตกลง!$C$8,ข้อตกลง!$E$9,ข้อตกลง!$E$10),
IF(M16=ข้อตกลง!$A$24,IF(การเลือนเงินเดือน!O16&gt;ข้อตกลง!$C$10,ข้อตกลง!$E$9,ข้อตกลง!$E$10),
IF(M16=ข้อตกลง!$A$23,IF(การเลือนเงินเดือน!O16&gt;ข้อตกลง!$C$10,ข้อตกลง!$E$11,ข้อตกลง!$E$12),
IF(M16=ข้อตกลง!$A$22,IF(การเลือนเงินเดือน!O16&gt;ข้อตกลง!$C$12,ข้อตกลง!$E$11,ข้อตกลง!$E$12),
IF(M16=ข้อตกลง!$A$21,IF(การเลือนเงินเดือน!O16&gt;ข้อตกลง!$C$14,ข้อตกลง!$E$13,ข้อตกลง!$E$14),
IF(M16=ข้อตกลง!$A$20,IF(การเลือนเงินเดือน!O16&gt;ข้อตกลง!$C$16,ข้อตกลง!$E$15,ข้อตกลง!$E$16),0)))))))</f>
        <v>17480</v>
      </c>
      <c r="Q16" s="89">
        <v>92</v>
      </c>
      <c r="R16" s="97" t="str">
        <f t="shared" si="2"/>
        <v>ดีเด่น</v>
      </c>
      <c r="S16" s="128">
        <f t="shared" si="0"/>
        <v>3.3</v>
      </c>
      <c r="T16" s="95">
        <f t="shared" si="3"/>
        <v>576.84</v>
      </c>
      <c r="U16" s="98">
        <f t="shared" ref="U16:U22" si="8">O16+T16</f>
        <v>17146.84</v>
      </c>
      <c r="V16" s="104">
        <f>IF(M16=ข้อตกลง!$A$11,IF(การเลือนเงินเดือน!U16&gt;ข้อตกลง!$C$11,การเลือนเงินเดือน!U16-ข้อตกลง!$C$11,0),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IF(M16=ข้อตกลง!$A$9,IF(การเลือนเงินเดือน!U16&gt;ข้อตกลง!$C$9,การเลือนเงินเดือน!U16-ข้อตกลง!$C$9,0),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IF(M16=ข้อตกลง!$A$7,IF(การเลือนเงินเดือน!U16&gt;ข้อตกลง!$C$7,การเลือนเงินเดือน!U16-ข้อตกลง!$C$7,0),
)))</f>
        <v>0</v>
      </c>
      <c r="W16" s="101">
        <f t="shared" si="4"/>
        <v>17150</v>
      </c>
      <c r="X16" s="102">
        <f t="shared" si="5"/>
        <v>17150</v>
      </c>
      <c r="Y16" s="47"/>
      <c r="Z16" s="47"/>
      <c r="AA16" s="47"/>
      <c r="AB16" s="48"/>
    </row>
    <row r="17" spans="2:28" ht="21" customHeight="1" x14ac:dyDescent="0.35">
      <c r="B17" s="57" t="s">
        <v>32</v>
      </c>
      <c r="C17" s="53">
        <v>70</v>
      </c>
      <c r="D17" s="53">
        <v>79</v>
      </c>
      <c r="E17" s="229">
        <v>2.2599999999999998</v>
      </c>
      <c r="F17" s="230">
        <v>2.5</v>
      </c>
      <c r="G17" s="122">
        <v>2.5</v>
      </c>
      <c r="H17" s="58">
        <f>COUNTIF($R$10:$R$600,B17)</f>
        <v>0</v>
      </c>
      <c r="I17" s="125">
        <f t="shared" si="7"/>
        <v>0</v>
      </c>
      <c r="K17" s="107">
        <v>8</v>
      </c>
      <c r="L17" s="106" t="s">
        <v>84</v>
      </c>
      <c r="M17" s="108" t="s">
        <v>76</v>
      </c>
      <c r="N17" s="91" t="str">
        <f>IF(M17=ข้อตกลง!$A$26,ข้อตกลง!$B$26,
IF(M17=ข้อตกลง!$A$25,ข้อตกลง!$B$25,
IF(M17=ข้อตกลง!$A$24,ข้อตกลง!$B$24,
IF(M17=ข้อตกลง!$A$23,ข้อตกลง!$B$23,
IF(M17=ข้อตกลง!$A$22,ข้อตกลง!$B$22,
IF(M17=ข้อตกลง!$A$21,ข้อตกลง!$B$21,
IF(M17=ข้อตกลง!$A$20,ข้อตกลง!$B$20,"")))))))</f>
        <v>ชำนาญการพิเศษ</v>
      </c>
      <c r="O17" s="87">
        <v>62100</v>
      </c>
      <c r="P17" s="93">
        <f>IF(M17=ข้อตกลง!$A$26,IF(การเลือนเงินเดือน!O17&gt;ข้อตกลง!$C$8,ข้อตกลง!$E$7,ข้อตกลง!$E$8),
IF(M17=ข้อตกลง!$A$25,IF(การเลือนเงินเดือน!O17&gt;ข้อตกลง!$C$8,ข้อตกลง!$E$9,ข้อตกลง!$E$10),
IF(M17=ข้อตกลง!$A$24,IF(การเลือนเงินเดือน!O17&gt;ข้อตกลง!$C$10,ข้อตกลง!$E$9,ข้อตกลง!$E$10),
IF(M17=ข้อตกลง!$A$23,IF(การเลือนเงินเดือน!O17&gt;ข้อตกลง!$C$10,ข้อตกลง!$E$11,ข้อตกลง!$E$12),
IF(M17=ข้อตกลง!$A$22,IF(การเลือนเงินเดือน!O17&gt;ข้อตกลง!$C$12,ข้อตกลง!$E$11,ข้อตกลง!$E$12),
IF(M17=ข้อตกลง!$A$21,IF(การเลือนเงินเดือน!O17&gt;ข้อตกลง!$C$14,ข้อตกลง!$E$13,ข้อตกลง!$E$14),
IF(M17=ข้อตกลง!$A$20,IF(การเลือนเงินเดือน!O17&gt;ข้อตกลง!$C$16,ข้อตกลง!$E$15,ข้อตกลง!$E$16),0)))))))</f>
        <v>49330</v>
      </c>
      <c r="Q17" s="89">
        <v>95</v>
      </c>
      <c r="R17" s="97" t="str">
        <f t="shared" si="2"/>
        <v>ดีเด่น</v>
      </c>
      <c r="S17" s="128">
        <f t="shared" si="0"/>
        <v>3.3</v>
      </c>
      <c r="T17" s="95">
        <f t="shared" si="3"/>
        <v>1627.89</v>
      </c>
      <c r="U17" s="98">
        <f t="shared" si="8"/>
        <v>63727.89</v>
      </c>
      <c r="V17" s="104">
        <f>IF(M17=ข้อตกลง!$A$11,IF(การเลือนเงินเดือน!U17&gt;ข้อตกลง!$C$11,การเลือนเงินเดือน!U17-ข้อตกลง!$C$11,0),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IF(M17=ข้อตกลง!$A$9,IF(การเลือนเงินเดือน!U17&gt;ข้อตกลง!$C$9,การเลือนเงินเดือน!U17-ข้อตกลง!$C$9,0),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IF(M17=ข้อตกลง!$A$7,IF(การเลือนเงินเดือน!U17&gt;ข้อตกลง!$C$7,การเลือนเงินเดือน!U17-ข้อตกลง!$C$7,0),
)))</f>
        <v>0</v>
      </c>
      <c r="W17" s="101">
        <f t="shared" si="4"/>
        <v>63730</v>
      </c>
      <c r="X17" s="102">
        <f t="shared" si="5"/>
        <v>63730</v>
      </c>
      <c r="Y17" s="47"/>
      <c r="Z17" s="47"/>
      <c r="AA17" s="47"/>
      <c r="AB17" s="48"/>
    </row>
    <row r="18" spans="2:28" ht="21" customHeight="1" x14ac:dyDescent="0.35">
      <c r="B18" s="57" t="s">
        <v>33</v>
      </c>
      <c r="C18" s="53">
        <v>60</v>
      </c>
      <c r="D18" s="53">
        <v>69</v>
      </c>
      <c r="E18" s="229">
        <v>2</v>
      </c>
      <c r="F18" s="230">
        <v>2.25</v>
      </c>
      <c r="G18" s="122">
        <v>2.2000000000000002</v>
      </c>
      <c r="H18" s="58">
        <f>COUNTIF($R$10:$R$600,B18)</f>
        <v>0</v>
      </c>
      <c r="I18" s="125">
        <f t="shared" si="7"/>
        <v>0</v>
      </c>
      <c r="K18" s="107">
        <v>9</v>
      </c>
      <c r="L18" s="106" t="s">
        <v>85</v>
      </c>
      <c r="M18" s="108" t="s">
        <v>9</v>
      </c>
      <c r="N18" s="91" t="str">
        <f>IF(M18=ข้อตกลง!$A$26,ข้อตกลง!$B$26,
IF(M18=ข้อตกลง!$A$25,ข้อตกลง!$B$25,
IF(M18=ข้อตกลง!$A$24,ข้อตกลง!$B$24,
IF(M18=ข้อตกลง!$A$23,ข้อตกลง!$B$23,
IF(M18=ข้อตกลง!$A$22,ข้อตกลง!$B$22,
IF(M18=ข้อตกลง!$A$21,ข้อตกลง!$B$21,
IF(M18=ข้อตกลง!$A$20,ข้อตกลง!$B$20,"")))))))</f>
        <v>ชำนาญการ</v>
      </c>
      <c r="O18" s="87">
        <v>24930</v>
      </c>
      <c r="P18" s="93">
        <f>IF(M18=ข้อตกลง!$A$26,IF(การเลือนเงินเดือน!O18&gt;ข้อตกลง!$C$8,ข้อตกลง!$E$7,ข้อตกลง!$E$8),
IF(M18=ข้อตกลง!$A$25,IF(การเลือนเงินเดือน!O18&gt;ข้อตกลง!$C$8,ข้อตกลง!$E$9,ข้อตกลง!$E$10),
IF(M18=ข้อตกลง!$A$24,IF(การเลือนเงินเดือน!O18&gt;ข้อตกลง!$C$10,ข้อตกลง!$E$9,ข้อตกลง!$E$10),
IF(M18=ข้อตกลง!$A$23,IF(การเลือนเงินเดือน!O18&gt;ข้อตกลง!$C$10,ข้อตกลง!$E$11,ข้อตกลง!$E$12),
IF(M18=ข้อตกลง!$A$22,IF(การเลือนเงินเดือน!O18&gt;ข้อตกลง!$C$12,ข้อตกลง!$E$11,ข้อตกลง!$E$12),
IF(M18=ข้อตกลง!$A$21,IF(การเลือนเงินเดือน!O18&gt;ข้อตกลง!$C$14,ข้อตกลง!$E$13,ข้อตกลง!$E$14),
IF(M18=ข้อตกลง!$A$20,IF(การเลือนเงินเดือน!O18&gt;ข้อตกลง!$C$16,ข้อตกลง!$E$15,ข้อตกลง!$E$16),0)))))))</f>
        <v>30200</v>
      </c>
      <c r="Q18" s="89">
        <v>85</v>
      </c>
      <c r="R18" s="97" t="str">
        <f t="shared" si="2"/>
        <v>ดีมาก</v>
      </c>
      <c r="S18" s="128">
        <f t="shared" si="0"/>
        <v>2.92</v>
      </c>
      <c r="T18" s="95">
        <f t="shared" si="3"/>
        <v>881.84</v>
      </c>
      <c r="U18" s="98">
        <f t="shared" si="8"/>
        <v>25811.84</v>
      </c>
      <c r="V18" s="104">
        <f>IF(M18=ข้อตกลง!$A$11,IF(การเลือนเงินเดือน!U18&gt;ข้อตกลง!$C$11,การเลือนเงินเดือน!U18-ข้อตกลง!$C$11,0),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IF(M18=ข้อตกลง!$A$9,IF(การเลือนเงินเดือน!U18&gt;ข้อตกลง!$C$9,การเลือนเงินเดือน!U18-ข้อตกลง!$C$9,0),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IF(M18=ข้อตกลง!$A$7,IF(การเลือนเงินเดือน!U18&gt;ข้อตกลง!$C$7,การเลือนเงินเดือน!U18-ข้อตกลง!$C$7,0),
)))</f>
        <v>0</v>
      </c>
      <c r="W18" s="101">
        <f t="shared" si="4"/>
        <v>25820</v>
      </c>
      <c r="X18" s="102">
        <f t="shared" si="5"/>
        <v>25820</v>
      </c>
      <c r="Y18" s="47"/>
      <c r="Z18" s="47"/>
      <c r="AA18" s="47"/>
      <c r="AB18" s="48"/>
    </row>
    <row r="19" spans="2:28" ht="21" customHeight="1" thickBot="1" x14ac:dyDescent="0.4">
      <c r="B19" s="72" t="s">
        <v>34</v>
      </c>
      <c r="C19" s="73">
        <v>0</v>
      </c>
      <c r="D19" s="73">
        <v>59</v>
      </c>
      <c r="E19" s="231">
        <v>0</v>
      </c>
      <c r="F19" s="232">
        <v>0</v>
      </c>
      <c r="G19" s="123">
        <v>0</v>
      </c>
      <c r="H19" s="59">
        <f>COUNTIF($R$10:$R$600,B19)</f>
        <v>0</v>
      </c>
      <c r="I19" s="125">
        <f t="shared" si="7"/>
        <v>0</v>
      </c>
      <c r="K19" s="107">
        <v>10</v>
      </c>
      <c r="L19" s="106" t="s">
        <v>86</v>
      </c>
      <c r="M19" s="108" t="s">
        <v>20</v>
      </c>
      <c r="N19" s="91" t="str">
        <f>IF(M19=ข้อตกลง!$A$26,ข้อตกลง!$B$26,
IF(M19=ข้อตกลง!$A$25,ข้อตกลง!$B$25,
IF(M19=ข้อตกลง!$A$24,ข้อตกลง!$B$24,
IF(M19=ข้อตกลง!$A$23,ข้อตกลง!$B$23,
IF(M19=ข้อตกลง!$A$22,ข้อตกลง!$B$22,
IF(M19=ข้อตกลง!$A$21,ข้อตกลง!$B$21,
IF(M19=ข้อตกลง!$A$20,ข้อตกลง!$B$20,"")))))))</f>
        <v>ชำนาญการพิเศษ</v>
      </c>
      <c r="O19" s="87">
        <v>52940</v>
      </c>
      <c r="P19" s="93">
        <f>IF(M19=ข้อตกลง!$A$26,IF(การเลือนเงินเดือน!O19&gt;ข้อตกลง!$C$8,ข้อตกลง!$E$7,ข้อตกลง!$E$8),
IF(M19=ข้อตกลง!$A$25,IF(การเลือนเงินเดือน!O19&gt;ข้อตกลง!$C$8,ข้อตกลง!$E$9,ข้อตกลง!$E$10),
IF(M19=ข้อตกลง!$A$24,IF(การเลือนเงินเดือน!O19&gt;ข้อตกลง!$C$10,ข้อตกลง!$E$9,ข้อตกลง!$E$10),
IF(M19=ข้อตกลง!$A$23,IF(การเลือนเงินเดือน!O19&gt;ข้อตกลง!$C$10,ข้อตกลง!$E$11,ข้อตกลง!$E$12),
IF(M19=ข้อตกลง!$A$22,IF(การเลือนเงินเดือน!O19&gt;ข้อตกลง!$C$12,ข้อตกลง!$E$11,ข้อตกลง!$E$12),
IF(M19=ข้อตกลง!$A$21,IF(การเลือนเงินเดือน!O19&gt;ข้อตกลง!$C$14,ข้อตกลง!$E$13,ข้อตกลง!$E$14),
IF(M19=ข้อตกลง!$A$20,IF(การเลือนเงินเดือน!O19&gt;ข้อตกลง!$C$16,ข้อตกลง!$E$15,ข้อตกลง!$E$16),0)))))))</f>
        <v>49330</v>
      </c>
      <c r="Q19" s="89">
        <v>85</v>
      </c>
      <c r="R19" s="97" t="str">
        <f t="shared" si="2"/>
        <v>ดีมาก</v>
      </c>
      <c r="S19" s="128">
        <f t="shared" si="0"/>
        <v>2.92</v>
      </c>
      <c r="T19" s="95">
        <f t="shared" si="3"/>
        <v>1440.4359999999999</v>
      </c>
      <c r="U19" s="98">
        <f t="shared" si="8"/>
        <v>54380.436000000002</v>
      </c>
      <c r="V19" s="104">
        <f>IF(M19=ข้อตกลง!$A$11,IF(การเลือนเงินเดือน!U19&gt;ข้อตกลง!$C$11,การเลือนเงินเดือน!U19-ข้อตกลง!$C$11,0),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IF(M19=ข้อตกลง!$A$9,IF(การเลือนเงินเดือน!U19&gt;ข้อตกลง!$C$9,การเลือนเงินเดือน!U19-ข้อตกลง!$C$9,0),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IF(M19=ข้อตกลง!$A$7,IF(การเลือนเงินเดือน!U19&gt;ข้อตกลง!$C$7,การเลือนเงินเดือน!U19-ข้อตกลง!$C$7,0),
)))</f>
        <v>0</v>
      </c>
      <c r="W19" s="101">
        <f t="shared" si="4"/>
        <v>54390</v>
      </c>
      <c r="X19" s="102">
        <f t="shared" si="5"/>
        <v>54390</v>
      </c>
      <c r="Y19" s="47"/>
      <c r="Z19" s="47"/>
      <c r="AA19" s="47"/>
      <c r="AB19" s="48"/>
    </row>
    <row r="20" spans="2:28" ht="21" customHeight="1" thickBot="1" x14ac:dyDescent="0.4">
      <c r="B20" s="74" t="s">
        <v>35</v>
      </c>
      <c r="C20" s="75"/>
      <c r="D20" s="75"/>
      <c r="E20" s="75"/>
      <c r="F20" s="75"/>
      <c r="G20" s="76"/>
      <c r="H20" s="71">
        <f>SUM(H15:H19)</f>
        <v>13</v>
      </c>
      <c r="I20" s="71">
        <f>SUM(I15:I19)</f>
        <v>100</v>
      </c>
      <c r="K20" s="107">
        <v>11</v>
      </c>
      <c r="L20" s="106" t="s">
        <v>87</v>
      </c>
      <c r="M20" s="108" t="s">
        <v>8</v>
      </c>
      <c r="N20" s="91" t="str">
        <f>IF(M20=ข้อตกลง!$A$26,ข้อตกลง!$B$26,
IF(M20=ข้อตกลง!$A$25,ข้อตกลง!$B$25,
IF(M20=ข้อตกลง!$A$24,ข้อตกลง!$B$24,
IF(M20=ข้อตกลง!$A$23,ข้อตกลง!$B$23,
IF(M20=ข้อตกลง!$A$22,ข้อตกลง!$B$22,
IF(M20=ข้อตกลง!$A$21,ข้อตกลง!$B$21,
IF(M20=ข้อตกลง!$A$20,ข้อตกลง!$B$20,"")))))))</f>
        <v xml:space="preserve"> </v>
      </c>
      <c r="O20" s="87">
        <v>24290</v>
      </c>
      <c r="P20" s="93">
        <f>IF(M20=ข้อตกลง!$A$26,IF(การเลือนเงินเดือน!O20&gt;ข้อตกลง!$C$8,ข้อตกลง!$E$7,ข้อตกลง!$E$8),
IF(M20=ข้อตกลง!$A$25,IF(การเลือนเงินเดือน!O20&gt;ข้อตกลง!$C$8,ข้อตกลง!$E$9,ข้อตกลง!$E$10),
IF(M20=ข้อตกลง!$A$24,IF(การเลือนเงินเดือน!O20&gt;ข้อตกลง!$C$10,ข้อตกลง!$E$9,ข้อตกลง!$E$10),
IF(M20=ข้อตกลง!$A$23,IF(การเลือนเงินเดือน!O20&gt;ข้อตกลง!$C$10,ข้อตกลง!$E$11,ข้อตกลง!$E$12),
IF(M20=ข้อตกลง!$A$22,IF(การเลือนเงินเดือน!O20&gt;ข้อตกลง!$C$12,ข้อตกลง!$E$11,ข้อตกลง!$E$12),
IF(M20=ข้อตกลง!$A$21,IF(การเลือนเงินเดือน!O20&gt;ข้อตกลง!$C$14,ข้อตกลง!$E$13,ข้อตกลง!$E$14),
IF(M20=ข้อตกลง!$A$20,IF(การเลือนเงินเดือน!O20&gt;ข้อตกลง!$C$16,ข้อตกลง!$E$15,ข้อตกลง!$E$16),0)))))))</f>
        <v>22780</v>
      </c>
      <c r="Q20" s="89">
        <v>85</v>
      </c>
      <c r="R20" s="97" t="str">
        <f t="shared" si="2"/>
        <v>ดีมาก</v>
      </c>
      <c r="S20" s="128">
        <f t="shared" si="0"/>
        <v>2.92</v>
      </c>
      <c r="T20" s="95">
        <f t="shared" si="3"/>
        <v>665.17600000000004</v>
      </c>
      <c r="U20" s="98">
        <f t="shared" si="8"/>
        <v>24955.175999999999</v>
      </c>
      <c r="V20" s="104">
        <f>IF(M20=ข้อตกลง!$A$11,IF(การเลือนเงินเดือน!U20&gt;ข้อตกลง!$C$11,การเลือนเงินเดือน!U20-ข้อตกลง!$C$11,0),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IF(M20=ข้อตกลง!$A$9,IF(การเลือนเงินเดือน!U20&gt;ข้อตกลง!$C$9,การเลือนเงินเดือน!U20-ข้อตกลง!$C$9,0),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IF(M20=ข้อตกลง!$A$7,IF(การเลือนเงินเดือน!U20&gt;ข้อตกลง!$C$7,การเลือนเงินเดือน!U20-ข้อตกลง!$C$7,0),
)))</f>
        <v>0</v>
      </c>
      <c r="W20" s="101">
        <f t="shared" si="4"/>
        <v>24960</v>
      </c>
      <c r="X20" s="102">
        <f t="shared" si="5"/>
        <v>24960</v>
      </c>
      <c r="Y20" s="47"/>
      <c r="Z20" s="47"/>
      <c r="AA20" s="47"/>
      <c r="AB20" s="48"/>
    </row>
    <row r="21" spans="2:28" ht="21" customHeight="1" x14ac:dyDescent="0.35">
      <c r="E21" s="50" t="s">
        <v>36</v>
      </c>
      <c r="K21" s="107">
        <v>12</v>
      </c>
      <c r="L21" s="106" t="s">
        <v>88</v>
      </c>
      <c r="M21" s="108" t="s">
        <v>20</v>
      </c>
      <c r="N21" s="91" t="str">
        <f>IF(M21=ข้อตกลง!$A$26,ข้อตกลง!$B$26,
IF(M21=ข้อตกลง!$A$25,ข้อตกลง!$B$25,
IF(M21=ข้อตกลง!$A$24,ข้อตกลง!$B$24,
IF(M21=ข้อตกลง!$A$23,ข้อตกลง!$B$23,
IF(M21=ข้อตกลง!$A$22,ข้อตกลง!$B$22,
IF(M21=ข้อตกลง!$A$21,ข้อตกลง!$B$21,
IF(M21=ข้อตกลง!$A$20,ข้อตกลง!$B$20,"")))))))</f>
        <v>ชำนาญการพิเศษ</v>
      </c>
      <c r="O21" s="87">
        <v>44560</v>
      </c>
      <c r="P21" s="93">
        <f>IF(M21=ข้อตกลง!$A$26,IF(การเลือนเงินเดือน!O21&gt;ข้อตกลง!$C$8,ข้อตกลง!$E$7,ข้อตกลง!$E$8),
IF(M21=ข้อตกลง!$A$25,IF(การเลือนเงินเดือน!O21&gt;ข้อตกลง!$C$8,ข้อตกลง!$E$9,ข้อตกลง!$E$10),
IF(M21=ข้อตกลง!$A$24,IF(การเลือนเงินเดือน!O21&gt;ข้อตกลง!$C$10,ข้อตกลง!$E$9,ข้อตกลง!$E$10),
IF(M21=ข้อตกลง!$A$23,IF(การเลือนเงินเดือน!O21&gt;ข้อตกลง!$C$10,ข้อตกลง!$E$11,ข้อตกลง!$E$12),
IF(M21=ข้อตกลง!$A$22,IF(การเลือนเงินเดือน!O21&gt;ข้อตกลง!$C$12,ข้อตกลง!$E$11,ข้อตกลง!$E$12),
IF(M21=ข้อตกลง!$A$21,IF(การเลือนเงินเดือน!O21&gt;ข้อตกลง!$C$14,ข้อตกลง!$E$13,ข้อตกลง!$E$14),
IF(M21=ข้อตกลง!$A$20,IF(การเลือนเงินเดือน!O21&gt;ข้อตกลง!$C$16,ข้อตกลง!$E$15,ข้อตกลง!$E$16),0)))))))</f>
        <v>49330</v>
      </c>
      <c r="Q21" s="89">
        <v>85</v>
      </c>
      <c r="R21" s="97" t="str">
        <f t="shared" si="2"/>
        <v>ดีมาก</v>
      </c>
      <c r="S21" s="128">
        <f t="shared" si="0"/>
        <v>2.92</v>
      </c>
      <c r="T21" s="95">
        <f t="shared" si="3"/>
        <v>1440.4359999999999</v>
      </c>
      <c r="U21" s="98">
        <f t="shared" si="8"/>
        <v>46000.436000000002</v>
      </c>
      <c r="V21" s="104">
        <f>IF(M21=ข้อตกลง!$A$11,IF(การเลือนเงินเดือน!U21&gt;ข้อตกลง!$C$11,การเลือนเงินเดือน!U21-ข้อตกลง!$C$11,0),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IF(M21=ข้อตกลง!$A$9,IF(การเลือนเงินเดือน!U21&gt;ข้อตกลง!$C$9,การเลือนเงินเดือน!U21-ข้อตกลง!$C$9,0),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IF(M21=ข้อตกลง!$A$7,IF(การเลือนเงินเดือน!U21&gt;ข้อตกลง!$C$7,การเลือนเงินเดือน!U21-ข้อตกลง!$C$7,0),
)))</f>
        <v>0</v>
      </c>
      <c r="W21" s="101">
        <f t="shared" si="4"/>
        <v>46010</v>
      </c>
      <c r="X21" s="102">
        <f t="shared" si="5"/>
        <v>46010</v>
      </c>
      <c r="Y21" s="47"/>
      <c r="Z21" s="47"/>
      <c r="AA21" s="47"/>
      <c r="AB21" s="48"/>
    </row>
    <row r="22" spans="2:28" ht="21" customHeight="1" x14ac:dyDescent="0.35">
      <c r="B22" s="49" t="s">
        <v>70</v>
      </c>
      <c r="I22" s="82"/>
      <c r="K22" s="107">
        <v>13</v>
      </c>
      <c r="L22" s="106" t="s">
        <v>89</v>
      </c>
      <c r="M22" s="108" t="s">
        <v>7</v>
      </c>
      <c r="N22" s="91" t="str">
        <f>IF(M22=ข้อตกลง!$A$26,ข้อตกลง!$B$26,
IF(M22=ข้อตกลง!$A$25,ข้อตกลง!$B$25,
IF(M22=ข้อตกลง!$A$24,ข้อตกลง!$B$24,
IF(M22=ข้อตกลง!$A$23,ข้อตกลง!$B$23,
IF(M22=ข้อตกลง!$A$22,ข้อตกลง!$B$22,
IF(M22=ข้อตกลง!$A$21,ข้อตกลง!$B$21,
IF(M22=ข้อตกลง!$A$20,ข้อตกลง!$B$20,"")))))))</f>
        <v>ครูผู้ช่วย</v>
      </c>
      <c r="O22" s="87">
        <v>17910</v>
      </c>
      <c r="P22" s="93">
        <f>IF(M22=ข้อตกลง!$A$26,IF(การเลือนเงินเดือน!O22&gt;ข้อตกลง!$C$8,ข้อตกลง!$E$7,ข้อตกลง!$E$8),
IF(M22=ข้อตกลง!$A$25,IF(การเลือนเงินเดือน!O22&gt;ข้อตกลง!$C$8,ข้อตกลง!$E$9,ข้อตกลง!$E$10),
IF(M22=ข้อตกลง!$A$24,IF(การเลือนเงินเดือน!O22&gt;ข้อตกลง!$C$10,ข้อตกลง!$E$9,ข้อตกลง!$E$10),
IF(M22=ข้อตกลง!$A$23,IF(การเลือนเงินเดือน!O22&gt;ข้อตกลง!$C$10,ข้อตกลง!$E$11,ข้อตกลง!$E$12),
IF(M22=ข้อตกลง!$A$22,IF(การเลือนเงินเดือน!O22&gt;ข้อตกลง!$C$12,ข้อตกลง!$E$11,ข้อตกลง!$E$12),
IF(M22=ข้อตกลง!$A$21,IF(การเลือนเงินเดือน!O22&gt;ข้อตกลง!$C$14,ข้อตกลง!$E$13,ข้อตกลง!$E$14),
IF(M22=ข้อตกลง!$A$20,IF(การเลือนเงินเดือน!O22&gt;ข้อตกลง!$C$16,ข้อตกลง!$E$15,ข้อตกลง!$E$16),0)))))))</f>
        <v>17480</v>
      </c>
      <c r="Q22" s="89">
        <v>92</v>
      </c>
      <c r="R22" s="97" t="str">
        <f t="shared" si="2"/>
        <v>ดีเด่น</v>
      </c>
      <c r="S22" s="128">
        <f t="shared" si="0"/>
        <v>3.3</v>
      </c>
      <c r="T22" s="95">
        <f t="shared" si="3"/>
        <v>576.84</v>
      </c>
      <c r="U22" s="98">
        <f t="shared" si="8"/>
        <v>18486.84</v>
      </c>
      <c r="V22" s="104">
        <f>IF(M22=ข้อตกลง!$A$11,IF(การเลือนเงินเดือน!U22&gt;ข้อตกลง!$C$11,การเลือนเงินเดือน!U22-ข้อตกลง!$C$11,0),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IF(M22=ข้อตกลง!$A$9,IF(การเลือนเงินเดือน!U22&gt;ข้อตกลง!$C$9,การเลือนเงินเดือน!U22-ข้อตกลง!$C$9,0),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IF(M22=ข้อตกลง!$A$7,IF(การเลือนเงินเดือน!U22&gt;ข้อตกลง!$C$7,การเลือนเงินเดือน!U22-ข้อตกลง!$C$7,0),
)))</f>
        <v>0</v>
      </c>
      <c r="W22" s="101">
        <f t="shared" si="4"/>
        <v>18490</v>
      </c>
      <c r="X22" s="102">
        <f t="shared" si="5"/>
        <v>18490</v>
      </c>
      <c r="Y22" s="47"/>
      <c r="Z22" s="47"/>
      <c r="AA22" s="47"/>
      <c r="AB22" s="48"/>
    </row>
    <row r="23" spans="2:28" ht="21" customHeight="1" x14ac:dyDescent="0.35">
      <c r="B23" s="49" t="s">
        <v>71</v>
      </c>
      <c r="K23" s="107"/>
      <c r="L23" s="108"/>
      <c r="M23" s="108"/>
      <c r="N23" s="91" t="str">
        <f>IF(M23=ข้อตกลง!$A$26,ข้อตกลง!$B$26,
IF(M23=ข้อตกลง!$A$25,ข้อตกลง!$B$25,
IF(M23=ข้อตกลง!$A$24,ข้อตกลง!$B$24,
IF(M23=ข้อตกลง!$A$23,ข้อตกลง!$B$23,
IF(M23=ข้อตกลง!$A$22,ข้อตกลง!$B$22,
IF(M23=ข้อตกลง!$A$21,ข้อตกลง!$B$21,
IF(M23=ข้อตกลง!$A$20,ข้อตกลง!$B$20,"")))))))</f>
        <v/>
      </c>
      <c r="O23" s="87"/>
      <c r="P23" s="93">
        <f>IF(M23=ข้อตกลง!$A$26,IF(การเลือนเงินเดือน!O23&gt;ข้อตกลง!$C$8,ข้อตกลง!$E$7,ข้อตกลง!$E$8),
IF(M23=ข้อตกลง!$A$25,IF(การเลือนเงินเดือน!O23&gt;ข้อตกลง!$C$8,ข้อตกลง!$E$9,ข้อตกลง!$E$10),
IF(M23=ข้อตกลง!$A$24,IF(การเลือนเงินเดือน!O23&gt;ข้อตกลง!$C$10,ข้อตกลง!$E$9,ข้อตกลง!$E$10),
IF(M23=ข้อตกลง!$A$23,IF(การเลือนเงินเดือน!O23&gt;ข้อตกลง!$C$10,ข้อตกลง!$E$11,ข้อตกลง!$E$12),
IF(M23=ข้อตกลง!$A$22,IF(การเลือนเงินเดือน!O23&gt;ข้อตกลง!$C$12,ข้อตกลง!$E$11,ข้อตกลง!$E$12),
IF(M23=ข้อตกลง!$A$21,IF(การเลือนเงินเดือน!O23&gt;ข้อตกลง!$C$14,ข้อตกลง!$E$13,ข้อตกลง!$E$14),
IF(M23=ข้อตกลง!$A$20,IF(การเลือนเงินเดือน!O23&gt;ข้อตกลง!$C$16,ข้อตกลง!$E$15,ข้อตกลง!$E$16),0)))))))</f>
        <v>0</v>
      </c>
      <c r="Q23" s="89"/>
      <c r="R23" s="97" t="str">
        <f t="shared" si="2"/>
        <v/>
      </c>
      <c r="S23" s="128">
        <f t="shared" si="0"/>
        <v>0</v>
      </c>
      <c r="T23" s="95">
        <f t="shared" ref="T23:T86" si="9">P23*S23%</f>
        <v>0</v>
      </c>
      <c r="U23" s="98">
        <f t="shared" ref="U23:U86" si="10">O23+T23</f>
        <v>0</v>
      </c>
      <c r="V23" s="104">
        <f>IF(M23=ข้อตกลง!$A$11,IF(การเลือนเงินเดือน!U23&gt;ข้อตกลง!$C$11,การเลือนเงินเดือน!U23-ข้อตกลง!$C$11,0),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IF(M23=ข้อตกลง!$A$9,IF(การเลือนเงินเดือน!U23&gt;ข้อตกลง!$C$9,การเลือนเงินเดือน!U23-ข้อตกลง!$C$9,0),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IF(M23=ข้อตกลง!$A$7,IF(การเลือนเงินเดือน!U23&gt;ข้อตกลง!$C$7,การเลือนเงินเดือน!U23-ข้อตกลง!$C$7,0),
)))</f>
        <v>0</v>
      </c>
      <c r="W23" s="101">
        <f t="shared" ref="W23:W86" si="11">IF(V23&gt;0,U23-V23,ROUNDUP(U23,-1))</f>
        <v>0</v>
      </c>
      <c r="X23" s="102">
        <f t="shared" ref="X23:X86" si="12">W23+V23</f>
        <v>0</v>
      </c>
      <c r="Y23" s="47"/>
      <c r="Z23" s="47"/>
      <c r="AA23" s="47"/>
      <c r="AB23" s="48"/>
    </row>
    <row r="24" spans="2:28" ht="21" customHeight="1" x14ac:dyDescent="0.35">
      <c r="K24" s="107"/>
      <c r="L24" s="108"/>
      <c r="M24" s="108"/>
      <c r="N24" s="91" t="str">
        <f>IF(M24=ข้อตกลง!$A$26,ข้อตกลง!$B$26,
IF(M24=ข้อตกลง!$A$25,ข้อตกลง!$B$25,
IF(M24=ข้อตกลง!$A$24,ข้อตกลง!$B$24,
IF(M24=ข้อตกลง!$A$23,ข้อตกลง!$B$23,
IF(M24=ข้อตกลง!$A$22,ข้อตกลง!$B$22,
IF(M24=ข้อตกลง!$A$21,ข้อตกลง!$B$21,
IF(M24=ข้อตกลง!$A$20,ข้อตกลง!$B$20,"")))))))</f>
        <v/>
      </c>
      <c r="O24" s="87"/>
      <c r="P24" s="93">
        <f>IF(M24=ข้อตกลง!$A$26,IF(การเลือนเงินเดือน!O24&gt;ข้อตกลง!$C$8,ข้อตกลง!$E$7,ข้อตกลง!$E$8),
IF(M24=ข้อตกลง!$A$25,IF(การเลือนเงินเดือน!O24&gt;ข้อตกลง!$C$8,ข้อตกลง!$E$9,ข้อตกลง!$E$10),
IF(M24=ข้อตกลง!$A$24,IF(การเลือนเงินเดือน!O24&gt;ข้อตกลง!$C$10,ข้อตกลง!$E$9,ข้อตกลง!$E$10),
IF(M24=ข้อตกลง!$A$23,IF(การเลือนเงินเดือน!O24&gt;ข้อตกลง!$C$10,ข้อตกลง!$E$11,ข้อตกลง!$E$12),
IF(M24=ข้อตกลง!$A$22,IF(การเลือนเงินเดือน!O24&gt;ข้อตกลง!$C$12,ข้อตกลง!$E$11,ข้อตกลง!$E$12),
IF(M24=ข้อตกลง!$A$21,IF(การเลือนเงินเดือน!O24&gt;ข้อตกลง!$C$14,ข้อตกลง!$E$13,ข้อตกลง!$E$14),
IF(M24=ข้อตกลง!$A$20,IF(การเลือนเงินเดือน!O24&gt;ข้อตกลง!$C$16,ข้อตกลง!$E$15,ข้อตกลง!$E$16),0)))))))</f>
        <v>0</v>
      </c>
      <c r="Q24" s="89"/>
      <c r="R24" s="97" t="str">
        <f t="shared" si="2"/>
        <v/>
      </c>
      <c r="S24" s="128">
        <f t="shared" si="0"/>
        <v>0</v>
      </c>
      <c r="T24" s="95">
        <f t="shared" si="9"/>
        <v>0</v>
      </c>
      <c r="U24" s="98">
        <f t="shared" si="10"/>
        <v>0</v>
      </c>
      <c r="V24" s="104">
        <f>IF(M24=ข้อตกลง!$A$11,IF(การเลือนเงินเดือน!U24&gt;ข้อตกลง!$C$11,การเลือนเงินเดือน!U24-ข้อตกลง!$C$11,0),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IF(M24=ข้อตกลง!$A$9,IF(การเลือนเงินเดือน!U24&gt;ข้อตกลง!$C$9,การเลือนเงินเดือน!U24-ข้อตกลง!$C$9,0),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IF(M24=ข้อตกลง!$A$7,IF(การเลือนเงินเดือน!U24&gt;ข้อตกลง!$C$7,การเลือนเงินเดือน!U24-ข้อตกลง!$C$7,0),
)))</f>
        <v>0</v>
      </c>
      <c r="W24" s="101">
        <f t="shared" si="11"/>
        <v>0</v>
      </c>
      <c r="X24" s="102">
        <f t="shared" si="12"/>
        <v>0</v>
      </c>
      <c r="Y24" s="47"/>
      <c r="Z24" s="47"/>
      <c r="AA24" s="47"/>
      <c r="AB24" s="48"/>
    </row>
    <row r="25" spans="2:28" ht="21" customHeight="1" x14ac:dyDescent="0.35">
      <c r="K25" s="107"/>
      <c r="L25" s="108"/>
      <c r="M25" s="108"/>
      <c r="N25" s="91" t="str">
        <f>IF(M25=ข้อตกลง!$A$26,ข้อตกลง!$B$26,
IF(M25=ข้อตกลง!$A$25,ข้อตกลง!$B$25,
IF(M25=ข้อตกลง!$A$24,ข้อตกลง!$B$24,
IF(M25=ข้อตกลง!$A$23,ข้อตกลง!$B$23,
IF(M25=ข้อตกลง!$A$22,ข้อตกลง!$B$22,
IF(M25=ข้อตกลง!$A$21,ข้อตกลง!$B$21,
IF(M25=ข้อตกลง!$A$20,ข้อตกลง!$B$20,"")))))))</f>
        <v/>
      </c>
      <c r="O25" s="87"/>
      <c r="P25" s="93">
        <f>IF(M25=ข้อตกลง!$A$26,IF(การเลือนเงินเดือน!O25&gt;ข้อตกลง!$C$8,ข้อตกลง!$E$7,ข้อตกลง!$E$8),
IF(M25=ข้อตกลง!$A$25,IF(การเลือนเงินเดือน!O25&gt;ข้อตกลง!$C$8,ข้อตกลง!$E$9,ข้อตกลง!$E$10),
IF(M25=ข้อตกลง!$A$24,IF(การเลือนเงินเดือน!O25&gt;ข้อตกลง!$C$10,ข้อตกลง!$E$9,ข้อตกลง!$E$10),
IF(M25=ข้อตกลง!$A$23,IF(การเลือนเงินเดือน!O25&gt;ข้อตกลง!$C$10,ข้อตกลง!$E$11,ข้อตกลง!$E$12),
IF(M25=ข้อตกลง!$A$22,IF(การเลือนเงินเดือน!O25&gt;ข้อตกลง!$C$12,ข้อตกลง!$E$11,ข้อตกลง!$E$12),
IF(M25=ข้อตกลง!$A$21,IF(การเลือนเงินเดือน!O25&gt;ข้อตกลง!$C$14,ข้อตกลง!$E$13,ข้อตกลง!$E$14),
IF(M25=ข้อตกลง!$A$20,IF(การเลือนเงินเดือน!O25&gt;ข้อตกลง!$C$16,ข้อตกลง!$E$15,ข้อตกลง!$E$16),0)))))))</f>
        <v>0</v>
      </c>
      <c r="Q25" s="89"/>
      <c r="R25" s="97" t="str">
        <f t="shared" si="2"/>
        <v/>
      </c>
      <c r="S25" s="128">
        <f t="shared" si="0"/>
        <v>0</v>
      </c>
      <c r="T25" s="95">
        <f t="shared" si="9"/>
        <v>0</v>
      </c>
      <c r="U25" s="98">
        <f t="shared" si="10"/>
        <v>0</v>
      </c>
      <c r="V25" s="104">
        <f>IF(M25=ข้อตกลง!$A$11,IF(การเลือนเงินเดือน!U25&gt;ข้อตกลง!$C$11,การเลือนเงินเดือน!U25-ข้อตกลง!$C$11,0),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IF(M25=ข้อตกลง!$A$9,IF(การเลือนเงินเดือน!U25&gt;ข้อตกลง!$C$9,การเลือนเงินเดือน!U25-ข้อตกลง!$C$9,0),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IF(M25=ข้อตกลง!$A$7,IF(การเลือนเงินเดือน!U25&gt;ข้อตกลง!$C$7,การเลือนเงินเดือน!U25-ข้อตกลง!$C$7,0),
)))</f>
        <v>0</v>
      </c>
      <c r="W25" s="101">
        <f t="shared" si="11"/>
        <v>0</v>
      </c>
      <c r="X25" s="102">
        <f t="shared" si="12"/>
        <v>0</v>
      </c>
      <c r="Y25" s="47"/>
      <c r="Z25" s="47"/>
      <c r="AA25" s="47"/>
      <c r="AB25" s="48"/>
    </row>
    <row r="26" spans="2:28" ht="21" customHeight="1" x14ac:dyDescent="0.35">
      <c r="K26" s="107"/>
      <c r="L26" s="108"/>
      <c r="M26" s="108"/>
      <c r="N26" s="91" t="str">
        <f>IF(M26=ข้อตกลง!$A$26,ข้อตกลง!$B$26,
IF(M26=ข้อตกลง!$A$25,ข้อตกลง!$B$25,
IF(M26=ข้อตกลง!$A$24,ข้อตกลง!$B$24,
IF(M26=ข้อตกลง!$A$23,ข้อตกลง!$B$23,
IF(M26=ข้อตกลง!$A$22,ข้อตกลง!$B$22,
IF(M26=ข้อตกลง!$A$21,ข้อตกลง!$B$21,
IF(M26=ข้อตกลง!$A$20,ข้อตกลง!$B$20,"")))))))</f>
        <v/>
      </c>
      <c r="O26" s="87"/>
      <c r="P26" s="93">
        <f>IF(M26=ข้อตกลง!$A$26,IF(การเลือนเงินเดือน!O26&gt;ข้อตกลง!$C$8,ข้อตกลง!$E$7,ข้อตกลง!$E$8),
IF(M26=ข้อตกลง!$A$25,IF(การเลือนเงินเดือน!O26&gt;ข้อตกลง!$C$8,ข้อตกลง!$E$9,ข้อตกลง!$E$10),
IF(M26=ข้อตกลง!$A$24,IF(การเลือนเงินเดือน!O26&gt;ข้อตกลง!$C$10,ข้อตกลง!$E$9,ข้อตกลง!$E$10),
IF(M26=ข้อตกลง!$A$23,IF(การเลือนเงินเดือน!O26&gt;ข้อตกลง!$C$10,ข้อตกลง!$E$11,ข้อตกลง!$E$12),
IF(M26=ข้อตกลง!$A$22,IF(การเลือนเงินเดือน!O26&gt;ข้อตกลง!$C$12,ข้อตกลง!$E$11,ข้อตกลง!$E$12),
IF(M26=ข้อตกลง!$A$21,IF(การเลือนเงินเดือน!O26&gt;ข้อตกลง!$C$14,ข้อตกลง!$E$13,ข้อตกลง!$E$14),
IF(M26=ข้อตกลง!$A$20,IF(การเลือนเงินเดือน!O26&gt;ข้อตกลง!$C$16,ข้อตกลง!$E$15,ข้อตกลง!$E$16),0)))))))</f>
        <v>0</v>
      </c>
      <c r="Q26" s="89"/>
      <c r="R26" s="97" t="str">
        <f t="shared" si="2"/>
        <v/>
      </c>
      <c r="S26" s="128">
        <f t="shared" si="0"/>
        <v>0</v>
      </c>
      <c r="T26" s="95">
        <f t="shared" si="9"/>
        <v>0</v>
      </c>
      <c r="U26" s="98">
        <f t="shared" si="10"/>
        <v>0</v>
      </c>
      <c r="V26" s="104">
        <f>IF(M26=ข้อตกลง!$A$11,IF(การเลือนเงินเดือน!U26&gt;ข้อตกลง!$C$11,การเลือนเงินเดือน!U26-ข้อตกลง!$C$11,0),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IF(M26=ข้อตกลง!$A$9,IF(การเลือนเงินเดือน!U26&gt;ข้อตกลง!$C$9,การเลือนเงินเดือน!U26-ข้อตกลง!$C$9,0),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IF(M26=ข้อตกลง!$A$7,IF(การเลือนเงินเดือน!U26&gt;ข้อตกลง!$C$7,การเลือนเงินเดือน!U26-ข้อตกลง!$C$7,0),
)))</f>
        <v>0</v>
      </c>
      <c r="W26" s="101">
        <f t="shared" si="11"/>
        <v>0</v>
      </c>
      <c r="X26" s="102">
        <f t="shared" si="12"/>
        <v>0</v>
      </c>
      <c r="Y26" s="47"/>
      <c r="Z26" s="47"/>
      <c r="AA26" s="47"/>
      <c r="AB26" s="48"/>
    </row>
    <row r="27" spans="2:28" ht="21" customHeight="1" x14ac:dyDescent="0.35">
      <c r="K27" s="107"/>
      <c r="L27" s="108"/>
      <c r="M27" s="108"/>
      <c r="N27" s="91" t="str">
        <f>IF(M27=ข้อตกลง!$A$26,ข้อตกลง!$B$26,
IF(M27=ข้อตกลง!$A$25,ข้อตกลง!$B$25,
IF(M27=ข้อตกลง!$A$24,ข้อตกลง!$B$24,
IF(M27=ข้อตกลง!$A$23,ข้อตกลง!$B$23,
IF(M27=ข้อตกลง!$A$22,ข้อตกลง!$B$22,
IF(M27=ข้อตกลง!$A$21,ข้อตกลง!$B$21,
IF(M27=ข้อตกลง!$A$20,ข้อตกลง!$B$20,"")))))))</f>
        <v/>
      </c>
      <c r="O27" s="87"/>
      <c r="P27" s="93">
        <f>IF(M27=ข้อตกลง!$A$26,IF(การเลือนเงินเดือน!O27&gt;ข้อตกลง!$C$8,ข้อตกลง!$E$7,ข้อตกลง!$E$8),
IF(M27=ข้อตกลง!$A$25,IF(การเลือนเงินเดือน!O27&gt;ข้อตกลง!$C$8,ข้อตกลง!$E$9,ข้อตกลง!$E$10),
IF(M27=ข้อตกลง!$A$24,IF(การเลือนเงินเดือน!O27&gt;ข้อตกลง!$C$10,ข้อตกลง!$E$9,ข้อตกลง!$E$10),
IF(M27=ข้อตกลง!$A$23,IF(การเลือนเงินเดือน!O27&gt;ข้อตกลง!$C$10,ข้อตกลง!$E$11,ข้อตกลง!$E$12),
IF(M27=ข้อตกลง!$A$22,IF(การเลือนเงินเดือน!O27&gt;ข้อตกลง!$C$12,ข้อตกลง!$E$11,ข้อตกลง!$E$12),
IF(M27=ข้อตกลง!$A$21,IF(การเลือนเงินเดือน!O27&gt;ข้อตกลง!$C$14,ข้อตกลง!$E$13,ข้อตกลง!$E$14),
IF(M27=ข้อตกลง!$A$20,IF(การเลือนเงินเดือน!O27&gt;ข้อตกลง!$C$16,ข้อตกลง!$E$15,ข้อตกลง!$E$16),0)))))))</f>
        <v>0</v>
      </c>
      <c r="Q27" s="89"/>
      <c r="R27" s="97" t="str">
        <f t="shared" si="2"/>
        <v/>
      </c>
      <c r="S27" s="128">
        <f t="shared" si="0"/>
        <v>0</v>
      </c>
      <c r="T27" s="95">
        <f t="shared" si="9"/>
        <v>0</v>
      </c>
      <c r="U27" s="98">
        <f t="shared" si="10"/>
        <v>0</v>
      </c>
      <c r="V27" s="104">
        <f>IF(M27=ข้อตกลง!$A$11,IF(การเลือนเงินเดือน!U27&gt;ข้อตกลง!$C$11,การเลือนเงินเดือน!U27-ข้อตกลง!$C$11,0),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IF(M27=ข้อตกลง!$A$9,IF(การเลือนเงินเดือน!U27&gt;ข้อตกลง!$C$9,การเลือนเงินเดือน!U27-ข้อตกลง!$C$9,0),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IF(M27=ข้อตกลง!$A$7,IF(การเลือนเงินเดือน!U27&gt;ข้อตกลง!$C$7,การเลือนเงินเดือน!U27-ข้อตกลง!$C$7,0),
)))</f>
        <v>0</v>
      </c>
      <c r="W27" s="101">
        <f t="shared" si="11"/>
        <v>0</v>
      </c>
      <c r="X27" s="102">
        <f t="shared" si="12"/>
        <v>0</v>
      </c>
      <c r="Y27" s="47"/>
      <c r="Z27" s="47"/>
      <c r="AA27" s="47"/>
      <c r="AB27" s="48"/>
    </row>
    <row r="28" spans="2:28" ht="21" customHeight="1" x14ac:dyDescent="0.35">
      <c r="K28" s="107"/>
      <c r="L28" s="108"/>
      <c r="M28" s="108"/>
      <c r="N28" s="91" t="str">
        <f>IF(M28=ข้อตกลง!$A$26,ข้อตกลง!$B$26,
IF(M28=ข้อตกลง!$A$25,ข้อตกลง!$B$25,
IF(M28=ข้อตกลง!$A$24,ข้อตกลง!$B$24,
IF(M28=ข้อตกลง!$A$23,ข้อตกลง!$B$23,
IF(M28=ข้อตกลง!$A$22,ข้อตกลง!$B$22,
IF(M28=ข้อตกลง!$A$21,ข้อตกลง!$B$21,
IF(M28=ข้อตกลง!$A$20,ข้อตกลง!$B$20,"")))))))</f>
        <v/>
      </c>
      <c r="O28" s="87"/>
      <c r="P28" s="93">
        <f>IF(M28=ข้อตกลง!$A$26,IF(การเลือนเงินเดือน!O28&gt;ข้อตกลง!$C$8,ข้อตกลง!$E$7,ข้อตกลง!$E$8),
IF(M28=ข้อตกลง!$A$25,IF(การเลือนเงินเดือน!O28&gt;ข้อตกลง!$C$8,ข้อตกลง!$E$9,ข้อตกลง!$E$10),
IF(M28=ข้อตกลง!$A$24,IF(การเลือนเงินเดือน!O28&gt;ข้อตกลง!$C$10,ข้อตกลง!$E$9,ข้อตกลง!$E$10),
IF(M28=ข้อตกลง!$A$23,IF(การเลือนเงินเดือน!O28&gt;ข้อตกลง!$C$10,ข้อตกลง!$E$11,ข้อตกลง!$E$12),
IF(M28=ข้อตกลง!$A$22,IF(การเลือนเงินเดือน!O28&gt;ข้อตกลง!$C$12,ข้อตกลง!$E$11,ข้อตกลง!$E$12),
IF(M28=ข้อตกลง!$A$21,IF(การเลือนเงินเดือน!O28&gt;ข้อตกลง!$C$14,ข้อตกลง!$E$13,ข้อตกลง!$E$14),
IF(M28=ข้อตกลง!$A$20,IF(การเลือนเงินเดือน!O28&gt;ข้อตกลง!$C$16,ข้อตกลง!$E$15,ข้อตกลง!$E$16),0)))))))</f>
        <v>0</v>
      </c>
      <c r="Q28" s="89"/>
      <c r="R28" s="97" t="str">
        <f t="shared" si="2"/>
        <v/>
      </c>
      <c r="S28" s="128">
        <f t="shared" si="0"/>
        <v>0</v>
      </c>
      <c r="T28" s="95">
        <f t="shared" si="9"/>
        <v>0</v>
      </c>
      <c r="U28" s="98">
        <f t="shared" si="10"/>
        <v>0</v>
      </c>
      <c r="V28" s="104">
        <f>IF(M28=ข้อตกลง!$A$11,IF(การเลือนเงินเดือน!U28&gt;ข้อตกลง!$C$11,การเลือนเงินเดือน!U28-ข้อตกลง!$C$11,0),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IF(M28=ข้อตกลง!$A$9,IF(การเลือนเงินเดือน!U28&gt;ข้อตกลง!$C$9,การเลือนเงินเดือน!U28-ข้อตกลง!$C$9,0),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IF(M28=ข้อตกลง!$A$7,IF(การเลือนเงินเดือน!U28&gt;ข้อตกลง!$C$7,การเลือนเงินเดือน!U28-ข้อตกลง!$C$7,0),
)))</f>
        <v>0</v>
      </c>
      <c r="W28" s="101">
        <f t="shared" si="11"/>
        <v>0</v>
      </c>
      <c r="X28" s="102">
        <f t="shared" si="12"/>
        <v>0</v>
      </c>
      <c r="Y28" s="47"/>
      <c r="Z28" s="47"/>
      <c r="AA28" s="47"/>
      <c r="AB28" s="48"/>
    </row>
    <row r="29" spans="2:28" ht="21" customHeight="1" x14ac:dyDescent="0.35">
      <c r="K29" s="107"/>
      <c r="L29" s="108"/>
      <c r="M29" s="108"/>
      <c r="N29" s="91" t="str">
        <f>IF(M29=ข้อตกลง!$A$26,ข้อตกลง!$B$26,
IF(M29=ข้อตกลง!$A$25,ข้อตกลง!$B$25,
IF(M29=ข้อตกลง!$A$24,ข้อตกลง!$B$24,
IF(M29=ข้อตกลง!$A$23,ข้อตกลง!$B$23,
IF(M29=ข้อตกลง!$A$22,ข้อตกลง!$B$22,
IF(M29=ข้อตกลง!$A$21,ข้อตกลง!$B$21,
IF(M29=ข้อตกลง!$A$20,ข้อตกลง!$B$20,"")))))))</f>
        <v/>
      </c>
      <c r="O29" s="87"/>
      <c r="P29" s="93">
        <f>IF(M29=ข้อตกลง!$A$26,IF(การเลือนเงินเดือน!O29&gt;ข้อตกลง!$C$8,ข้อตกลง!$E$7,ข้อตกลง!$E$8),
IF(M29=ข้อตกลง!$A$25,IF(การเลือนเงินเดือน!O29&gt;ข้อตกลง!$C$8,ข้อตกลง!$E$9,ข้อตกลง!$E$10),
IF(M29=ข้อตกลง!$A$24,IF(การเลือนเงินเดือน!O29&gt;ข้อตกลง!$C$10,ข้อตกลง!$E$9,ข้อตกลง!$E$10),
IF(M29=ข้อตกลง!$A$23,IF(การเลือนเงินเดือน!O29&gt;ข้อตกลง!$C$10,ข้อตกลง!$E$11,ข้อตกลง!$E$12),
IF(M29=ข้อตกลง!$A$22,IF(การเลือนเงินเดือน!O29&gt;ข้อตกลง!$C$12,ข้อตกลง!$E$11,ข้อตกลง!$E$12),
IF(M29=ข้อตกลง!$A$21,IF(การเลือนเงินเดือน!O29&gt;ข้อตกลง!$C$14,ข้อตกลง!$E$13,ข้อตกลง!$E$14),
IF(M29=ข้อตกลง!$A$20,IF(การเลือนเงินเดือน!O29&gt;ข้อตกลง!$C$16,ข้อตกลง!$E$15,ข้อตกลง!$E$16),0)))))))</f>
        <v>0</v>
      </c>
      <c r="Q29" s="89"/>
      <c r="R29" s="97" t="str">
        <f t="shared" si="2"/>
        <v/>
      </c>
      <c r="S29" s="128">
        <f t="shared" si="0"/>
        <v>0</v>
      </c>
      <c r="T29" s="95">
        <f t="shared" si="9"/>
        <v>0</v>
      </c>
      <c r="U29" s="98">
        <f t="shared" si="10"/>
        <v>0</v>
      </c>
      <c r="V29" s="104">
        <f>IF(M29=ข้อตกลง!$A$11,IF(การเลือนเงินเดือน!U29&gt;ข้อตกลง!$C$11,การเลือนเงินเดือน!U29-ข้อตกลง!$C$11,0),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IF(M29=ข้อตกลง!$A$9,IF(การเลือนเงินเดือน!U29&gt;ข้อตกลง!$C$9,การเลือนเงินเดือน!U29-ข้อตกลง!$C$9,0),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IF(M29=ข้อตกลง!$A$7,IF(การเลือนเงินเดือน!U29&gt;ข้อตกลง!$C$7,การเลือนเงินเดือน!U29-ข้อตกลง!$C$7,0),
)))</f>
        <v>0</v>
      </c>
      <c r="W29" s="101">
        <f t="shared" si="11"/>
        <v>0</v>
      </c>
      <c r="X29" s="102">
        <f t="shared" si="12"/>
        <v>0</v>
      </c>
      <c r="Y29" s="47"/>
      <c r="Z29" s="47"/>
      <c r="AA29" s="47"/>
      <c r="AB29" s="48"/>
    </row>
    <row r="30" spans="2:28" ht="21" customHeight="1" x14ac:dyDescent="0.35">
      <c r="K30" s="107"/>
      <c r="L30" s="108"/>
      <c r="M30" s="108"/>
      <c r="N30" s="91" t="str">
        <f>IF(M30=ข้อตกลง!$A$26,ข้อตกลง!$B$26,
IF(M30=ข้อตกลง!$A$25,ข้อตกลง!$B$25,
IF(M30=ข้อตกลง!$A$24,ข้อตกลง!$B$24,
IF(M30=ข้อตกลง!$A$23,ข้อตกลง!$B$23,
IF(M30=ข้อตกลง!$A$22,ข้อตกลง!$B$22,
IF(M30=ข้อตกลง!$A$21,ข้อตกลง!$B$21,
IF(M30=ข้อตกลง!$A$20,ข้อตกลง!$B$20,"")))))))</f>
        <v/>
      </c>
      <c r="O30" s="87"/>
      <c r="P30" s="93">
        <f>IF(M30=ข้อตกลง!$A$26,IF(การเลือนเงินเดือน!O30&gt;ข้อตกลง!$C$8,ข้อตกลง!$E$7,ข้อตกลง!$E$8),
IF(M30=ข้อตกลง!$A$25,IF(การเลือนเงินเดือน!O30&gt;ข้อตกลง!$C$8,ข้อตกลง!$E$9,ข้อตกลง!$E$10),
IF(M30=ข้อตกลง!$A$24,IF(การเลือนเงินเดือน!O30&gt;ข้อตกลง!$C$10,ข้อตกลง!$E$9,ข้อตกลง!$E$10),
IF(M30=ข้อตกลง!$A$23,IF(การเลือนเงินเดือน!O30&gt;ข้อตกลง!$C$10,ข้อตกลง!$E$11,ข้อตกลง!$E$12),
IF(M30=ข้อตกลง!$A$22,IF(การเลือนเงินเดือน!O30&gt;ข้อตกลง!$C$12,ข้อตกลง!$E$11,ข้อตกลง!$E$12),
IF(M30=ข้อตกลง!$A$21,IF(การเลือนเงินเดือน!O30&gt;ข้อตกลง!$C$14,ข้อตกลง!$E$13,ข้อตกลง!$E$14),
IF(M30=ข้อตกลง!$A$20,IF(การเลือนเงินเดือน!O30&gt;ข้อตกลง!$C$16,ข้อตกลง!$E$15,ข้อตกลง!$E$16),0)))))))</f>
        <v>0</v>
      </c>
      <c r="Q30" s="89"/>
      <c r="R30" s="97" t="str">
        <f t="shared" si="2"/>
        <v/>
      </c>
      <c r="S30" s="128">
        <f t="shared" si="0"/>
        <v>0</v>
      </c>
      <c r="T30" s="95">
        <f t="shared" si="9"/>
        <v>0</v>
      </c>
      <c r="U30" s="98">
        <f t="shared" si="10"/>
        <v>0</v>
      </c>
      <c r="V30" s="104">
        <f>IF(M30=ข้อตกลง!$A$11,IF(การเลือนเงินเดือน!U30&gt;ข้อตกลง!$C$11,การเลือนเงินเดือน!U30-ข้อตกลง!$C$11,0),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IF(M30=ข้อตกลง!$A$9,IF(การเลือนเงินเดือน!U30&gt;ข้อตกลง!$C$9,การเลือนเงินเดือน!U30-ข้อตกลง!$C$9,0),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IF(M30=ข้อตกลง!$A$7,IF(การเลือนเงินเดือน!U30&gt;ข้อตกลง!$C$7,การเลือนเงินเดือน!U30-ข้อตกลง!$C$7,0),
)))</f>
        <v>0</v>
      </c>
      <c r="W30" s="101">
        <f t="shared" si="11"/>
        <v>0</v>
      </c>
      <c r="X30" s="102">
        <f t="shared" si="12"/>
        <v>0</v>
      </c>
      <c r="Y30" s="47"/>
      <c r="Z30" s="47"/>
      <c r="AA30" s="47"/>
      <c r="AB30" s="48"/>
    </row>
    <row r="31" spans="2:28" ht="21" customHeight="1" x14ac:dyDescent="0.35">
      <c r="K31" s="107"/>
      <c r="L31" s="108"/>
      <c r="M31" s="108"/>
      <c r="N31" s="91" t="str">
        <f>IF(M31=ข้อตกลง!$A$26,ข้อตกลง!$B$26,
IF(M31=ข้อตกลง!$A$25,ข้อตกลง!$B$25,
IF(M31=ข้อตกลง!$A$24,ข้อตกลง!$B$24,
IF(M31=ข้อตกลง!$A$23,ข้อตกลง!$B$23,
IF(M31=ข้อตกลง!$A$22,ข้อตกลง!$B$22,
IF(M31=ข้อตกลง!$A$21,ข้อตกลง!$B$21,
IF(M31=ข้อตกลง!$A$20,ข้อตกลง!$B$20,"")))))))</f>
        <v/>
      </c>
      <c r="O31" s="87"/>
      <c r="P31" s="93">
        <f>IF(M31=ข้อตกลง!$A$26,IF(การเลือนเงินเดือน!O31&gt;ข้อตกลง!$C$8,ข้อตกลง!$E$7,ข้อตกลง!$E$8),
IF(M31=ข้อตกลง!$A$25,IF(การเลือนเงินเดือน!O31&gt;ข้อตกลง!$C$8,ข้อตกลง!$E$9,ข้อตกลง!$E$10),
IF(M31=ข้อตกลง!$A$24,IF(การเลือนเงินเดือน!O31&gt;ข้อตกลง!$C$10,ข้อตกลง!$E$9,ข้อตกลง!$E$10),
IF(M31=ข้อตกลง!$A$23,IF(การเลือนเงินเดือน!O31&gt;ข้อตกลง!$C$10,ข้อตกลง!$E$11,ข้อตกลง!$E$12),
IF(M31=ข้อตกลง!$A$22,IF(การเลือนเงินเดือน!O31&gt;ข้อตกลง!$C$12,ข้อตกลง!$E$11,ข้อตกลง!$E$12),
IF(M31=ข้อตกลง!$A$21,IF(การเลือนเงินเดือน!O31&gt;ข้อตกลง!$C$14,ข้อตกลง!$E$13,ข้อตกลง!$E$14),
IF(M31=ข้อตกลง!$A$20,IF(การเลือนเงินเดือน!O31&gt;ข้อตกลง!$C$16,ข้อตกลง!$E$15,ข้อตกลง!$E$16),0)))))))</f>
        <v>0</v>
      </c>
      <c r="Q31" s="89"/>
      <c r="R31" s="97" t="str">
        <f t="shared" si="2"/>
        <v/>
      </c>
      <c r="S31" s="128">
        <f t="shared" si="0"/>
        <v>0</v>
      </c>
      <c r="T31" s="95">
        <f t="shared" si="9"/>
        <v>0</v>
      </c>
      <c r="U31" s="98">
        <f t="shared" si="10"/>
        <v>0</v>
      </c>
      <c r="V31" s="104">
        <f>IF(M31=ข้อตกลง!$A$11,IF(การเลือนเงินเดือน!U31&gt;ข้อตกลง!$C$11,การเลือนเงินเดือน!U31-ข้อตกลง!$C$11,0),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IF(M31=ข้อตกลง!$A$9,IF(การเลือนเงินเดือน!U31&gt;ข้อตกลง!$C$9,การเลือนเงินเดือน!U31-ข้อตกลง!$C$9,0),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IF(M31=ข้อตกลง!$A$7,IF(การเลือนเงินเดือน!U31&gt;ข้อตกลง!$C$7,การเลือนเงินเดือน!U31-ข้อตกลง!$C$7,0),
)))</f>
        <v>0</v>
      </c>
      <c r="W31" s="101">
        <f t="shared" si="11"/>
        <v>0</v>
      </c>
      <c r="X31" s="102">
        <f t="shared" si="12"/>
        <v>0</v>
      </c>
      <c r="Y31" s="47"/>
      <c r="Z31" s="47"/>
      <c r="AA31" s="47"/>
      <c r="AB31" s="48"/>
    </row>
    <row r="32" spans="2:28" ht="21" customHeight="1" x14ac:dyDescent="0.35">
      <c r="K32" s="107"/>
      <c r="L32" s="108"/>
      <c r="M32" s="108"/>
      <c r="N32" s="91" t="str">
        <f>IF(M32=ข้อตกลง!$A$26,ข้อตกลง!$B$26,
IF(M32=ข้อตกลง!$A$25,ข้อตกลง!$B$25,
IF(M32=ข้อตกลง!$A$24,ข้อตกลง!$B$24,
IF(M32=ข้อตกลง!$A$23,ข้อตกลง!$B$23,
IF(M32=ข้อตกลง!$A$22,ข้อตกลง!$B$22,
IF(M32=ข้อตกลง!$A$21,ข้อตกลง!$B$21,
IF(M32=ข้อตกลง!$A$20,ข้อตกลง!$B$20,"")))))))</f>
        <v/>
      </c>
      <c r="O32" s="87"/>
      <c r="P32" s="93">
        <f>IF(M32=ข้อตกลง!$A$26,IF(การเลือนเงินเดือน!O32&gt;ข้อตกลง!$C$8,ข้อตกลง!$E$7,ข้อตกลง!$E$8),
IF(M32=ข้อตกลง!$A$25,IF(การเลือนเงินเดือน!O32&gt;ข้อตกลง!$C$8,ข้อตกลง!$E$9,ข้อตกลง!$E$10),
IF(M32=ข้อตกลง!$A$24,IF(การเลือนเงินเดือน!O32&gt;ข้อตกลง!$C$10,ข้อตกลง!$E$9,ข้อตกลง!$E$10),
IF(M32=ข้อตกลง!$A$23,IF(การเลือนเงินเดือน!O32&gt;ข้อตกลง!$C$10,ข้อตกลง!$E$11,ข้อตกลง!$E$12),
IF(M32=ข้อตกลง!$A$22,IF(การเลือนเงินเดือน!O32&gt;ข้อตกลง!$C$12,ข้อตกลง!$E$11,ข้อตกลง!$E$12),
IF(M32=ข้อตกลง!$A$21,IF(การเลือนเงินเดือน!O32&gt;ข้อตกลง!$C$14,ข้อตกลง!$E$13,ข้อตกลง!$E$14),
IF(M32=ข้อตกลง!$A$20,IF(การเลือนเงินเดือน!O32&gt;ข้อตกลง!$C$16,ข้อตกลง!$E$15,ข้อตกลง!$E$16),0)))))))</f>
        <v>0</v>
      </c>
      <c r="Q32" s="89"/>
      <c r="R32" s="97" t="str">
        <f t="shared" si="2"/>
        <v/>
      </c>
      <c r="S32" s="128">
        <f t="shared" si="0"/>
        <v>0</v>
      </c>
      <c r="T32" s="95">
        <f t="shared" si="9"/>
        <v>0</v>
      </c>
      <c r="U32" s="98">
        <f t="shared" si="10"/>
        <v>0</v>
      </c>
      <c r="V32" s="104">
        <f>IF(M32=ข้อตกลง!$A$11,IF(การเลือนเงินเดือน!U32&gt;ข้อตกลง!$C$11,การเลือนเงินเดือน!U32-ข้อตกลง!$C$11,0),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IF(M32=ข้อตกลง!$A$9,IF(การเลือนเงินเดือน!U32&gt;ข้อตกลง!$C$9,การเลือนเงินเดือน!U32-ข้อตกลง!$C$9,0),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IF(M32=ข้อตกลง!$A$7,IF(การเลือนเงินเดือน!U32&gt;ข้อตกลง!$C$7,การเลือนเงินเดือน!U32-ข้อตกลง!$C$7,0),
)))</f>
        <v>0</v>
      </c>
      <c r="W32" s="101">
        <f t="shared" si="11"/>
        <v>0</v>
      </c>
      <c r="X32" s="102">
        <f t="shared" si="12"/>
        <v>0</v>
      </c>
      <c r="Y32" s="47"/>
      <c r="Z32" s="47"/>
      <c r="AA32" s="47"/>
      <c r="AB32" s="48"/>
    </row>
    <row r="33" spans="11:28" ht="21" customHeight="1" x14ac:dyDescent="0.35">
      <c r="K33" s="107"/>
      <c r="L33" s="108"/>
      <c r="M33" s="108"/>
      <c r="N33" s="91" t="str">
        <f>IF(M33=ข้อตกลง!$A$26,ข้อตกลง!$B$26,
IF(M33=ข้อตกลง!$A$25,ข้อตกลง!$B$25,
IF(M33=ข้อตกลง!$A$24,ข้อตกลง!$B$24,
IF(M33=ข้อตกลง!$A$23,ข้อตกลง!$B$23,
IF(M33=ข้อตกลง!$A$22,ข้อตกลง!$B$22,
IF(M33=ข้อตกลง!$A$21,ข้อตกลง!$B$21,
IF(M33=ข้อตกลง!$A$20,ข้อตกลง!$B$20,"")))))))</f>
        <v/>
      </c>
      <c r="O33" s="87"/>
      <c r="P33" s="93">
        <f>IF(M33=ข้อตกลง!$A$26,IF(การเลือนเงินเดือน!O33&gt;ข้อตกลง!$C$8,ข้อตกลง!$E$7,ข้อตกลง!$E$8),
IF(M33=ข้อตกลง!$A$25,IF(การเลือนเงินเดือน!O33&gt;ข้อตกลง!$C$8,ข้อตกลง!$E$9,ข้อตกลง!$E$10),
IF(M33=ข้อตกลง!$A$24,IF(การเลือนเงินเดือน!O33&gt;ข้อตกลง!$C$10,ข้อตกลง!$E$9,ข้อตกลง!$E$10),
IF(M33=ข้อตกลง!$A$23,IF(การเลือนเงินเดือน!O33&gt;ข้อตกลง!$C$10,ข้อตกลง!$E$11,ข้อตกลง!$E$12),
IF(M33=ข้อตกลง!$A$22,IF(การเลือนเงินเดือน!O33&gt;ข้อตกลง!$C$12,ข้อตกลง!$E$11,ข้อตกลง!$E$12),
IF(M33=ข้อตกลง!$A$21,IF(การเลือนเงินเดือน!O33&gt;ข้อตกลง!$C$14,ข้อตกลง!$E$13,ข้อตกลง!$E$14),
IF(M33=ข้อตกลง!$A$20,IF(การเลือนเงินเดือน!O33&gt;ข้อตกลง!$C$16,ข้อตกลง!$E$15,ข้อตกลง!$E$16),0)))))))</f>
        <v>0</v>
      </c>
      <c r="Q33" s="89"/>
      <c r="R33" s="97" t="str">
        <f t="shared" si="2"/>
        <v/>
      </c>
      <c r="S33" s="128">
        <f t="shared" si="0"/>
        <v>0</v>
      </c>
      <c r="T33" s="95">
        <f t="shared" si="9"/>
        <v>0</v>
      </c>
      <c r="U33" s="98">
        <f t="shared" si="10"/>
        <v>0</v>
      </c>
      <c r="V33" s="104">
        <f>IF(M33=ข้อตกลง!$A$11,IF(การเลือนเงินเดือน!U33&gt;ข้อตกลง!$C$11,การเลือนเงินเดือน!U33-ข้อตกลง!$C$11,0),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IF(M33=ข้อตกลง!$A$9,IF(การเลือนเงินเดือน!U33&gt;ข้อตกลง!$C$9,การเลือนเงินเดือน!U33-ข้อตกลง!$C$9,0),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IF(M33=ข้อตกลง!$A$7,IF(การเลือนเงินเดือน!U33&gt;ข้อตกลง!$C$7,การเลือนเงินเดือน!U33-ข้อตกลง!$C$7,0),
)))</f>
        <v>0</v>
      </c>
      <c r="W33" s="101">
        <f t="shared" si="11"/>
        <v>0</v>
      </c>
      <c r="X33" s="102">
        <f t="shared" si="12"/>
        <v>0</v>
      </c>
      <c r="Y33" s="47"/>
      <c r="Z33" s="47"/>
      <c r="AA33" s="47"/>
      <c r="AB33" s="48"/>
    </row>
    <row r="34" spans="11:28" ht="21" customHeight="1" x14ac:dyDescent="0.35">
      <c r="K34" s="107"/>
      <c r="L34" s="108"/>
      <c r="M34" s="108"/>
      <c r="N34" s="91" t="str">
        <f>IF(M34=ข้อตกลง!$A$26,ข้อตกลง!$B$26,
IF(M34=ข้อตกลง!$A$25,ข้อตกลง!$B$25,
IF(M34=ข้อตกลง!$A$24,ข้อตกลง!$B$24,
IF(M34=ข้อตกลง!$A$23,ข้อตกลง!$B$23,
IF(M34=ข้อตกลง!$A$22,ข้อตกลง!$B$22,
IF(M34=ข้อตกลง!$A$21,ข้อตกลง!$B$21,
IF(M34=ข้อตกลง!$A$20,ข้อตกลง!$B$20,"")))))))</f>
        <v/>
      </c>
      <c r="O34" s="87"/>
      <c r="P34" s="93">
        <f>IF(M34=ข้อตกลง!$A$26,IF(การเลือนเงินเดือน!O34&gt;ข้อตกลง!$C$8,ข้อตกลง!$E$7,ข้อตกลง!$E$8),
IF(M34=ข้อตกลง!$A$25,IF(การเลือนเงินเดือน!O34&gt;ข้อตกลง!$C$8,ข้อตกลง!$E$9,ข้อตกลง!$E$10),
IF(M34=ข้อตกลง!$A$24,IF(การเลือนเงินเดือน!O34&gt;ข้อตกลง!$C$10,ข้อตกลง!$E$9,ข้อตกลง!$E$10),
IF(M34=ข้อตกลง!$A$23,IF(การเลือนเงินเดือน!O34&gt;ข้อตกลง!$C$10,ข้อตกลง!$E$11,ข้อตกลง!$E$12),
IF(M34=ข้อตกลง!$A$22,IF(การเลือนเงินเดือน!O34&gt;ข้อตกลง!$C$12,ข้อตกลง!$E$11,ข้อตกลง!$E$12),
IF(M34=ข้อตกลง!$A$21,IF(การเลือนเงินเดือน!O34&gt;ข้อตกลง!$C$14,ข้อตกลง!$E$13,ข้อตกลง!$E$14),
IF(M34=ข้อตกลง!$A$20,IF(การเลือนเงินเดือน!O34&gt;ข้อตกลง!$C$16,ข้อตกลง!$E$15,ข้อตกลง!$E$16),0)))))))</f>
        <v>0</v>
      </c>
      <c r="Q34" s="89"/>
      <c r="R34" s="97" t="str">
        <f t="shared" si="2"/>
        <v/>
      </c>
      <c r="S34" s="128">
        <f t="shared" si="0"/>
        <v>0</v>
      </c>
      <c r="T34" s="95">
        <f t="shared" si="9"/>
        <v>0</v>
      </c>
      <c r="U34" s="98">
        <f t="shared" si="10"/>
        <v>0</v>
      </c>
      <c r="V34" s="104">
        <f>IF(M34=ข้อตกลง!$A$11,IF(การเลือนเงินเดือน!U34&gt;ข้อตกลง!$C$11,การเลือนเงินเดือน!U34-ข้อตกลง!$C$11,0),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IF(M34=ข้อตกลง!$A$9,IF(การเลือนเงินเดือน!U34&gt;ข้อตกลง!$C$9,การเลือนเงินเดือน!U34-ข้อตกลง!$C$9,0),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IF(M34=ข้อตกลง!$A$7,IF(การเลือนเงินเดือน!U34&gt;ข้อตกลง!$C$7,การเลือนเงินเดือน!U34-ข้อตกลง!$C$7,0),
)))</f>
        <v>0</v>
      </c>
      <c r="W34" s="101">
        <f t="shared" si="11"/>
        <v>0</v>
      </c>
      <c r="X34" s="102">
        <f t="shared" si="12"/>
        <v>0</v>
      </c>
      <c r="Y34" s="47"/>
      <c r="Z34" s="47"/>
      <c r="AA34" s="47"/>
      <c r="AB34" s="48"/>
    </row>
    <row r="35" spans="11:28" ht="21" customHeight="1" x14ac:dyDescent="0.35">
      <c r="K35" s="107"/>
      <c r="L35" s="108"/>
      <c r="M35" s="108"/>
      <c r="N35" s="91" t="str">
        <f>IF(M35=ข้อตกลง!$A$26,ข้อตกลง!$B$26,
IF(M35=ข้อตกลง!$A$25,ข้อตกลง!$B$25,
IF(M35=ข้อตกลง!$A$24,ข้อตกลง!$B$24,
IF(M35=ข้อตกลง!$A$23,ข้อตกลง!$B$23,
IF(M35=ข้อตกลง!$A$22,ข้อตกลง!$B$22,
IF(M35=ข้อตกลง!$A$21,ข้อตกลง!$B$21,
IF(M35=ข้อตกลง!$A$20,ข้อตกลง!$B$20,"")))))))</f>
        <v/>
      </c>
      <c r="O35" s="87"/>
      <c r="P35" s="93">
        <f>IF(M35=ข้อตกลง!$A$26,IF(การเลือนเงินเดือน!O35&gt;ข้อตกลง!$C$8,ข้อตกลง!$E$7,ข้อตกลง!$E$8),
IF(M35=ข้อตกลง!$A$25,IF(การเลือนเงินเดือน!O35&gt;ข้อตกลง!$C$8,ข้อตกลง!$E$9,ข้อตกลง!$E$10),
IF(M35=ข้อตกลง!$A$24,IF(การเลือนเงินเดือน!O35&gt;ข้อตกลง!$C$10,ข้อตกลง!$E$9,ข้อตกลง!$E$10),
IF(M35=ข้อตกลง!$A$23,IF(การเลือนเงินเดือน!O35&gt;ข้อตกลง!$C$10,ข้อตกลง!$E$11,ข้อตกลง!$E$12),
IF(M35=ข้อตกลง!$A$22,IF(การเลือนเงินเดือน!O35&gt;ข้อตกลง!$C$12,ข้อตกลง!$E$11,ข้อตกลง!$E$12),
IF(M35=ข้อตกลง!$A$21,IF(การเลือนเงินเดือน!O35&gt;ข้อตกลง!$C$14,ข้อตกลง!$E$13,ข้อตกลง!$E$14),
IF(M35=ข้อตกลง!$A$20,IF(การเลือนเงินเดือน!O35&gt;ข้อตกลง!$C$16,ข้อตกลง!$E$15,ข้อตกลง!$E$16),0)))))))</f>
        <v>0</v>
      </c>
      <c r="Q35" s="89"/>
      <c r="R35" s="97" t="str">
        <f t="shared" si="2"/>
        <v/>
      </c>
      <c r="S35" s="128">
        <f t="shared" si="0"/>
        <v>0</v>
      </c>
      <c r="T35" s="95">
        <f t="shared" si="9"/>
        <v>0</v>
      </c>
      <c r="U35" s="98">
        <f t="shared" si="10"/>
        <v>0</v>
      </c>
      <c r="V35" s="104">
        <f>IF(M35=ข้อตกลง!$A$11,IF(การเลือนเงินเดือน!U35&gt;ข้อตกลง!$C$11,การเลือนเงินเดือน!U35-ข้อตกลง!$C$11,0),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IF(M35=ข้อตกลง!$A$9,IF(การเลือนเงินเดือน!U35&gt;ข้อตกลง!$C$9,การเลือนเงินเดือน!U35-ข้อตกลง!$C$9,0),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IF(M35=ข้อตกลง!$A$7,IF(การเลือนเงินเดือน!U35&gt;ข้อตกลง!$C$7,การเลือนเงินเดือน!U35-ข้อตกลง!$C$7,0),
)))</f>
        <v>0</v>
      </c>
      <c r="W35" s="101">
        <f t="shared" si="11"/>
        <v>0</v>
      </c>
      <c r="X35" s="102">
        <f t="shared" si="12"/>
        <v>0</v>
      </c>
      <c r="Y35" s="47"/>
      <c r="Z35" s="47"/>
      <c r="AA35" s="47"/>
      <c r="AB35" s="48"/>
    </row>
    <row r="36" spans="11:28" ht="21" customHeight="1" x14ac:dyDescent="0.35">
      <c r="K36" s="107"/>
      <c r="L36" s="108"/>
      <c r="M36" s="108"/>
      <c r="N36" s="91" t="str">
        <f>IF(M36=ข้อตกลง!$A$26,ข้อตกลง!$B$26,
IF(M36=ข้อตกลง!$A$25,ข้อตกลง!$B$25,
IF(M36=ข้อตกลง!$A$24,ข้อตกลง!$B$24,
IF(M36=ข้อตกลง!$A$23,ข้อตกลง!$B$23,
IF(M36=ข้อตกลง!$A$22,ข้อตกลง!$B$22,
IF(M36=ข้อตกลง!$A$21,ข้อตกลง!$B$21,
IF(M36=ข้อตกลง!$A$20,ข้อตกลง!$B$20,"")))))))</f>
        <v/>
      </c>
      <c r="O36" s="87"/>
      <c r="P36" s="93">
        <f>IF(M36=ข้อตกลง!$A$26,IF(การเลือนเงินเดือน!O36&gt;ข้อตกลง!$C$8,ข้อตกลง!$E$7,ข้อตกลง!$E$8),
IF(M36=ข้อตกลง!$A$25,IF(การเลือนเงินเดือน!O36&gt;ข้อตกลง!$C$8,ข้อตกลง!$E$9,ข้อตกลง!$E$10),
IF(M36=ข้อตกลง!$A$24,IF(การเลือนเงินเดือน!O36&gt;ข้อตกลง!$C$10,ข้อตกลง!$E$9,ข้อตกลง!$E$10),
IF(M36=ข้อตกลง!$A$23,IF(การเลือนเงินเดือน!O36&gt;ข้อตกลง!$C$10,ข้อตกลง!$E$11,ข้อตกลง!$E$12),
IF(M36=ข้อตกลง!$A$22,IF(การเลือนเงินเดือน!O36&gt;ข้อตกลง!$C$12,ข้อตกลง!$E$11,ข้อตกลง!$E$12),
IF(M36=ข้อตกลง!$A$21,IF(การเลือนเงินเดือน!O36&gt;ข้อตกลง!$C$14,ข้อตกลง!$E$13,ข้อตกลง!$E$14),
IF(M36=ข้อตกลง!$A$20,IF(การเลือนเงินเดือน!O36&gt;ข้อตกลง!$C$16,ข้อตกลง!$E$15,ข้อตกลง!$E$16),0)))))))</f>
        <v>0</v>
      </c>
      <c r="Q36" s="89"/>
      <c r="R36" s="97" t="str">
        <f t="shared" si="2"/>
        <v/>
      </c>
      <c r="S36" s="128">
        <f t="shared" si="0"/>
        <v>0</v>
      </c>
      <c r="T36" s="95">
        <f t="shared" si="9"/>
        <v>0</v>
      </c>
      <c r="U36" s="98">
        <f t="shared" si="10"/>
        <v>0</v>
      </c>
      <c r="V36" s="104">
        <f>IF(M36=ข้อตกลง!$A$11,IF(การเลือนเงินเดือน!U36&gt;ข้อตกลง!$C$11,การเลือนเงินเดือน!U36-ข้อตกลง!$C$11,0),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IF(M36=ข้อตกลง!$A$9,IF(การเลือนเงินเดือน!U36&gt;ข้อตกลง!$C$9,การเลือนเงินเดือน!U36-ข้อตกลง!$C$9,0),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IF(M36=ข้อตกลง!$A$7,IF(การเลือนเงินเดือน!U36&gt;ข้อตกลง!$C$7,การเลือนเงินเดือน!U36-ข้อตกลง!$C$7,0),
)))</f>
        <v>0</v>
      </c>
      <c r="W36" s="101">
        <f t="shared" si="11"/>
        <v>0</v>
      </c>
      <c r="X36" s="102">
        <f t="shared" si="12"/>
        <v>0</v>
      </c>
      <c r="Y36" s="47"/>
      <c r="Z36" s="47"/>
      <c r="AA36" s="47"/>
      <c r="AB36" s="48"/>
    </row>
    <row r="37" spans="11:28" ht="21" customHeight="1" x14ac:dyDescent="0.35">
      <c r="K37" s="107"/>
      <c r="L37" s="108"/>
      <c r="M37" s="108"/>
      <c r="N37" s="91" t="str">
        <f>IF(M37=ข้อตกลง!$A$26,ข้อตกลง!$B$26,
IF(M37=ข้อตกลง!$A$25,ข้อตกลง!$B$25,
IF(M37=ข้อตกลง!$A$24,ข้อตกลง!$B$24,
IF(M37=ข้อตกลง!$A$23,ข้อตกลง!$B$23,
IF(M37=ข้อตกลง!$A$22,ข้อตกลง!$B$22,
IF(M37=ข้อตกลง!$A$21,ข้อตกลง!$B$21,
IF(M37=ข้อตกลง!$A$20,ข้อตกลง!$B$20,"")))))))</f>
        <v/>
      </c>
      <c r="O37" s="87"/>
      <c r="P37" s="93">
        <f>IF(M37=ข้อตกลง!$A$26,IF(การเลือนเงินเดือน!O37&gt;ข้อตกลง!$C$8,ข้อตกลง!$E$7,ข้อตกลง!$E$8),
IF(M37=ข้อตกลง!$A$25,IF(การเลือนเงินเดือน!O37&gt;ข้อตกลง!$C$8,ข้อตกลง!$E$9,ข้อตกลง!$E$10),
IF(M37=ข้อตกลง!$A$24,IF(การเลือนเงินเดือน!O37&gt;ข้อตกลง!$C$10,ข้อตกลง!$E$9,ข้อตกลง!$E$10),
IF(M37=ข้อตกลง!$A$23,IF(การเลือนเงินเดือน!O37&gt;ข้อตกลง!$C$10,ข้อตกลง!$E$11,ข้อตกลง!$E$12),
IF(M37=ข้อตกลง!$A$22,IF(การเลือนเงินเดือน!O37&gt;ข้อตกลง!$C$12,ข้อตกลง!$E$11,ข้อตกลง!$E$12),
IF(M37=ข้อตกลง!$A$21,IF(การเลือนเงินเดือน!O37&gt;ข้อตกลง!$C$14,ข้อตกลง!$E$13,ข้อตกลง!$E$14),
IF(M37=ข้อตกลง!$A$20,IF(การเลือนเงินเดือน!O37&gt;ข้อตกลง!$C$16,ข้อตกลง!$E$15,ข้อตกลง!$E$16),0)))))))</f>
        <v>0</v>
      </c>
      <c r="Q37" s="89"/>
      <c r="R37" s="97" t="str">
        <f t="shared" si="2"/>
        <v/>
      </c>
      <c r="S37" s="128">
        <f t="shared" si="0"/>
        <v>0</v>
      </c>
      <c r="T37" s="95">
        <f t="shared" si="9"/>
        <v>0</v>
      </c>
      <c r="U37" s="98">
        <f t="shared" si="10"/>
        <v>0</v>
      </c>
      <c r="V37" s="104">
        <f>IF(M37=ข้อตกลง!$A$11,IF(การเลือนเงินเดือน!U37&gt;ข้อตกลง!$C$11,การเลือนเงินเดือน!U37-ข้อตกลง!$C$11,0),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IF(M37=ข้อตกลง!$A$9,IF(การเลือนเงินเดือน!U37&gt;ข้อตกลง!$C$9,การเลือนเงินเดือน!U37-ข้อตกลง!$C$9,0),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IF(M37=ข้อตกลง!$A$7,IF(การเลือนเงินเดือน!U37&gt;ข้อตกลง!$C$7,การเลือนเงินเดือน!U37-ข้อตกลง!$C$7,0),
)))</f>
        <v>0</v>
      </c>
      <c r="W37" s="101">
        <f t="shared" si="11"/>
        <v>0</v>
      </c>
      <c r="X37" s="102">
        <f t="shared" si="12"/>
        <v>0</v>
      </c>
      <c r="Y37" s="47"/>
      <c r="Z37" s="47"/>
      <c r="AA37" s="47"/>
      <c r="AB37" s="48"/>
    </row>
    <row r="38" spans="11:28" ht="21" customHeight="1" x14ac:dyDescent="0.35">
      <c r="K38" s="107"/>
      <c r="L38" s="108"/>
      <c r="M38" s="108"/>
      <c r="N38" s="91" t="str">
        <f>IF(M38=ข้อตกลง!$A$26,ข้อตกลง!$B$26,
IF(M38=ข้อตกลง!$A$25,ข้อตกลง!$B$25,
IF(M38=ข้อตกลง!$A$24,ข้อตกลง!$B$24,
IF(M38=ข้อตกลง!$A$23,ข้อตกลง!$B$23,
IF(M38=ข้อตกลง!$A$22,ข้อตกลง!$B$22,
IF(M38=ข้อตกลง!$A$21,ข้อตกลง!$B$21,
IF(M38=ข้อตกลง!$A$20,ข้อตกลง!$B$20,"")))))))</f>
        <v/>
      </c>
      <c r="O38" s="87"/>
      <c r="P38" s="93">
        <f>IF(M38=ข้อตกลง!$A$26,IF(การเลือนเงินเดือน!O38&gt;ข้อตกลง!$C$8,ข้อตกลง!$E$7,ข้อตกลง!$E$8),
IF(M38=ข้อตกลง!$A$25,IF(การเลือนเงินเดือน!O38&gt;ข้อตกลง!$C$8,ข้อตกลง!$E$9,ข้อตกลง!$E$10),
IF(M38=ข้อตกลง!$A$24,IF(การเลือนเงินเดือน!O38&gt;ข้อตกลง!$C$10,ข้อตกลง!$E$9,ข้อตกลง!$E$10),
IF(M38=ข้อตกลง!$A$23,IF(การเลือนเงินเดือน!O38&gt;ข้อตกลง!$C$10,ข้อตกลง!$E$11,ข้อตกลง!$E$12),
IF(M38=ข้อตกลง!$A$22,IF(การเลือนเงินเดือน!O38&gt;ข้อตกลง!$C$12,ข้อตกลง!$E$11,ข้อตกลง!$E$12),
IF(M38=ข้อตกลง!$A$21,IF(การเลือนเงินเดือน!O38&gt;ข้อตกลง!$C$14,ข้อตกลง!$E$13,ข้อตกลง!$E$14),
IF(M38=ข้อตกลง!$A$20,IF(การเลือนเงินเดือน!O38&gt;ข้อตกลง!$C$16,ข้อตกลง!$E$15,ข้อตกลง!$E$16),0)))))))</f>
        <v>0</v>
      </c>
      <c r="Q38" s="89"/>
      <c r="R38" s="97" t="str">
        <f t="shared" si="2"/>
        <v/>
      </c>
      <c r="S38" s="128">
        <f t="shared" si="0"/>
        <v>0</v>
      </c>
      <c r="T38" s="95">
        <f t="shared" si="9"/>
        <v>0</v>
      </c>
      <c r="U38" s="98">
        <f t="shared" si="10"/>
        <v>0</v>
      </c>
      <c r="V38" s="104">
        <f>IF(M38=ข้อตกลง!$A$11,IF(การเลือนเงินเดือน!U38&gt;ข้อตกลง!$C$11,การเลือนเงินเดือน!U38-ข้อตกลง!$C$11,0),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IF(M38=ข้อตกลง!$A$9,IF(การเลือนเงินเดือน!U38&gt;ข้อตกลง!$C$9,การเลือนเงินเดือน!U38-ข้อตกลง!$C$9,0),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IF(M38=ข้อตกลง!$A$7,IF(การเลือนเงินเดือน!U38&gt;ข้อตกลง!$C$7,การเลือนเงินเดือน!U38-ข้อตกลง!$C$7,0),
)))</f>
        <v>0</v>
      </c>
      <c r="W38" s="101">
        <f t="shared" si="11"/>
        <v>0</v>
      </c>
      <c r="X38" s="102">
        <f t="shared" si="12"/>
        <v>0</v>
      </c>
      <c r="Y38" s="47"/>
      <c r="Z38" s="47"/>
      <c r="AA38" s="47"/>
      <c r="AB38" s="48"/>
    </row>
    <row r="39" spans="11:28" ht="21" customHeight="1" x14ac:dyDescent="0.35">
      <c r="K39" s="107"/>
      <c r="L39" s="108"/>
      <c r="M39" s="108"/>
      <c r="N39" s="91" t="str">
        <f>IF(M39=ข้อตกลง!$A$26,ข้อตกลง!$B$26,
IF(M39=ข้อตกลง!$A$25,ข้อตกลง!$B$25,
IF(M39=ข้อตกลง!$A$24,ข้อตกลง!$B$24,
IF(M39=ข้อตกลง!$A$23,ข้อตกลง!$B$23,
IF(M39=ข้อตกลง!$A$22,ข้อตกลง!$B$22,
IF(M39=ข้อตกลง!$A$21,ข้อตกลง!$B$21,
IF(M39=ข้อตกลง!$A$20,ข้อตกลง!$B$20,"")))))))</f>
        <v/>
      </c>
      <c r="O39" s="87"/>
      <c r="P39" s="93">
        <f>IF(M39=ข้อตกลง!$A$26,IF(การเลือนเงินเดือน!O39&gt;ข้อตกลง!$C$8,ข้อตกลง!$E$7,ข้อตกลง!$E$8),
IF(M39=ข้อตกลง!$A$25,IF(การเลือนเงินเดือน!O39&gt;ข้อตกลง!$C$8,ข้อตกลง!$E$9,ข้อตกลง!$E$10),
IF(M39=ข้อตกลง!$A$24,IF(การเลือนเงินเดือน!O39&gt;ข้อตกลง!$C$10,ข้อตกลง!$E$9,ข้อตกลง!$E$10),
IF(M39=ข้อตกลง!$A$23,IF(การเลือนเงินเดือน!O39&gt;ข้อตกลง!$C$10,ข้อตกลง!$E$11,ข้อตกลง!$E$12),
IF(M39=ข้อตกลง!$A$22,IF(การเลือนเงินเดือน!O39&gt;ข้อตกลง!$C$12,ข้อตกลง!$E$11,ข้อตกลง!$E$12),
IF(M39=ข้อตกลง!$A$21,IF(การเลือนเงินเดือน!O39&gt;ข้อตกลง!$C$14,ข้อตกลง!$E$13,ข้อตกลง!$E$14),
IF(M39=ข้อตกลง!$A$20,IF(การเลือนเงินเดือน!O39&gt;ข้อตกลง!$C$16,ข้อตกลง!$E$15,ข้อตกลง!$E$16),0)))))))</f>
        <v>0</v>
      </c>
      <c r="Q39" s="89"/>
      <c r="R39" s="97" t="str">
        <f t="shared" si="2"/>
        <v/>
      </c>
      <c r="S39" s="128">
        <f t="shared" si="0"/>
        <v>0</v>
      </c>
      <c r="T39" s="95">
        <f t="shared" si="9"/>
        <v>0</v>
      </c>
      <c r="U39" s="98">
        <f t="shared" si="10"/>
        <v>0</v>
      </c>
      <c r="V39" s="104">
        <f>IF(M39=ข้อตกลง!$A$11,IF(การเลือนเงินเดือน!U39&gt;ข้อตกลง!$C$11,การเลือนเงินเดือน!U39-ข้อตกลง!$C$11,0),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IF(M39=ข้อตกลง!$A$9,IF(การเลือนเงินเดือน!U39&gt;ข้อตกลง!$C$9,การเลือนเงินเดือน!U39-ข้อตกลง!$C$9,0),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IF(M39=ข้อตกลง!$A$7,IF(การเลือนเงินเดือน!U39&gt;ข้อตกลง!$C$7,การเลือนเงินเดือน!U39-ข้อตกลง!$C$7,0),
)))</f>
        <v>0</v>
      </c>
      <c r="W39" s="101">
        <f t="shared" si="11"/>
        <v>0</v>
      </c>
      <c r="X39" s="102">
        <f t="shared" si="12"/>
        <v>0</v>
      </c>
      <c r="Y39" s="47"/>
      <c r="Z39" s="47"/>
      <c r="AA39" s="47"/>
      <c r="AB39" s="48"/>
    </row>
    <row r="40" spans="11:28" ht="21" customHeight="1" x14ac:dyDescent="0.35">
      <c r="K40" s="107"/>
      <c r="L40" s="108"/>
      <c r="M40" s="108"/>
      <c r="N40" s="91" t="str">
        <f>IF(M40=ข้อตกลง!$A$26,ข้อตกลง!$B$26,
IF(M40=ข้อตกลง!$A$25,ข้อตกลง!$B$25,
IF(M40=ข้อตกลง!$A$24,ข้อตกลง!$B$24,
IF(M40=ข้อตกลง!$A$23,ข้อตกลง!$B$23,
IF(M40=ข้อตกลง!$A$22,ข้อตกลง!$B$22,
IF(M40=ข้อตกลง!$A$21,ข้อตกลง!$B$21,
IF(M40=ข้อตกลง!$A$20,ข้อตกลง!$B$20,"")))))))</f>
        <v/>
      </c>
      <c r="O40" s="87"/>
      <c r="P40" s="93">
        <f>IF(M40=ข้อตกลง!$A$26,IF(การเลือนเงินเดือน!O40&gt;ข้อตกลง!$C$8,ข้อตกลง!$E$7,ข้อตกลง!$E$8),
IF(M40=ข้อตกลง!$A$25,IF(การเลือนเงินเดือน!O40&gt;ข้อตกลง!$C$8,ข้อตกลง!$E$9,ข้อตกลง!$E$10),
IF(M40=ข้อตกลง!$A$24,IF(การเลือนเงินเดือน!O40&gt;ข้อตกลง!$C$10,ข้อตกลง!$E$9,ข้อตกลง!$E$10),
IF(M40=ข้อตกลง!$A$23,IF(การเลือนเงินเดือน!O40&gt;ข้อตกลง!$C$10,ข้อตกลง!$E$11,ข้อตกลง!$E$12),
IF(M40=ข้อตกลง!$A$22,IF(การเลือนเงินเดือน!O40&gt;ข้อตกลง!$C$12,ข้อตกลง!$E$11,ข้อตกลง!$E$12),
IF(M40=ข้อตกลง!$A$21,IF(การเลือนเงินเดือน!O40&gt;ข้อตกลง!$C$14,ข้อตกลง!$E$13,ข้อตกลง!$E$14),
IF(M40=ข้อตกลง!$A$20,IF(การเลือนเงินเดือน!O40&gt;ข้อตกลง!$C$16,ข้อตกลง!$E$15,ข้อตกลง!$E$16),0)))))))</f>
        <v>0</v>
      </c>
      <c r="Q40" s="89"/>
      <c r="R40" s="97" t="str">
        <f t="shared" si="2"/>
        <v/>
      </c>
      <c r="S40" s="128">
        <f t="shared" si="0"/>
        <v>0</v>
      </c>
      <c r="T40" s="95">
        <f t="shared" si="9"/>
        <v>0</v>
      </c>
      <c r="U40" s="98">
        <f t="shared" si="10"/>
        <v>0</v>
      </c>
      <c r="V40" s="104">
        <f>IF(M40=ข้อตกลง!$A$11,IF(การเลือนเงินเดือน!U40&gt;ข้อตกลง!$C$11,การเลือนเงินเดือน!U40-ข้อตกลง!$C$11,0),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IF(M40=ข้อตกลง!$A$9,IF(การเลือนเงินเดือน!U40&gt;ข้อตกลง!$C$9,การเลือนเงินเดือน!U40-ข้อตกลง!$C$9,0),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IF(M40=ข้อตกลง!$A$7,IF(การเลือนเงินเดือน!U40&gt;ข้อตกลง!$C$7,การเลือนเงินเดือน!U40-ข้อตกลง!$C$7,0),
)))</f>
        <v>0</v>
      </c>
      <c r="W40" s="101">
        <f t="shared" si="11"/>
        <v>0</v>
      </c>
      <c r="X40" s="102">
        <f t="shared" si="12"/>
        <v>0</v>
      </c>
      <c r="Y40" s="47"/>
      <c r="Z40" s="47"/>
      <c r="AA40" s="47"/>
      <c r="AB40" s="48"/>
    </row>
    <row r="41" spans="11:28" ht="21" customHeight="1" x14ac:dyDescent="0.35">
      <c r="K41" s="107"/>
      <c r="L41" s="108"/>
      <c r="M41" s="108"/>
      <c r="N41" s="91" t="str">
        <f>IF(M41=ข้อตกลง!$A$26,ข้อตกลง!$B$26,
IF(M41=ข้อตกลง!$A$25,ข้อตกลง!$B$25,
IF(M41=ข้อตกลง!$A$24,ข้อตกลง!$B$24,
IF(M41=ข้อตกลง!$A$23,ข้อตกลง!$B$23,
IF(M41=ข้อตกลง!$A$22,ข้อตกลง!$B$22,
IF(M41=ข้อตกลง!$A$21,ข้อตกลง!$B$21,
IF(M41=ข้อตกลง!$A$20,ข้อตกลง!$B$20,"")))))))</f>
        <v/>
      </c>
      <c r="O41" s="87"/>
      <c r="P41" s="93">
        <f>IF(M41=ข้อตกลง!$A$26,IF(การเลือนเงินเดือน!O41&gt;ข้อตกลง!$C$8,ข้อตกลง!$E$7,ข้อตกลง!$E$8),
IF(M41=ข้อตกลง!$A$25,IF(การเลือนเงินเดือน!O41&gt;ข้อตกลง!$C$8,ข้อตกลง!$E$9,ข้อตกลง!$E$10),
IF(M41=ข้อตกลง!$A$24,IF(การเลือนเงินเดือน!O41&gt;ข้อตกลง!$C$10,ข้อตกลง!$E$9,ข้อตกลง!$E$10),
IF(M41=ข้อตกลง!$A$23,IF(การเลือนเงินเดือน!O41&gt;ข้อตกลง!$C$10,ข้อตกลง!$E$11,ข้อตกลง!$E$12),
IF(M41=ข้อตกลง!$A$22,IF(การเลือนเงินเดือน!O41&gt;ข้อตกลง!$C$12,ข้อตกลง!$E$11,ข้อตกลง!$E$12),
IF(M41=ข้อตกลง!$A$21,IF(การเลือนเงินเดือน!O41&gt;ข้อตกลง!$C$14,ข้อตกลง!$E$13,ข้อตกลง!$E$14),
IF(M41=ข้อตกลง!$A$20,IF(การเลือนเงินเดือน!O41&gt;ข้อตกลง!$C$16,ข้อตกลง!$E$15,ข้อตกลง!$E$16),0)))))))</f>
        <v>0</v>
      </c>
      <c r="Q41" s="89"/>
      <c r="R41" s="97" t="str">
        <f t="shared" si="2"/>
        <v/>
      </c>
      <c r="S41" s="128">
        <f t="shared" si="0"/>
        <v>0</v>
      </c>
      <c r="T41" s="95">
        <f t="shared" si="9"/>
        <v>0</v>
      </c>
      <c r="U41" s="98">
        <f t="shared" si="10"/>
        <v>0</v>
      </c>
      <c r="V41" s="104">
        <f>IF(M41=ข้อตกลง!$A$11,IF(การเลือนเงินเดือน!U41&gt;ข้อตกลง!$C$11,การเลือนเงินเดือน!U41-ข้อตกลง!$C$11,0),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IF(M41=ข้อตกลง!$A$9,IF(การเลือนเงินเดือน!U41&gt;ข้อตกลง!$C$9,การเลือนเงินเดือน!U41-ข้อตกลง!$C$9,0),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IF(M41=ข้อตกลง!$A$7,IF(การเลือนเงินเดือน!U41&gt;ข้อตกลง!$C$7,การเลือนเงินเดือน!U41-ข้อตกลง!$C$7,0),
)))</f>
        <v>0</v>
      </c>
      <c r="W41" s="101">
        <f t="shared" si="11"/>
        <v>0</v>
      </c>
      <c r="X41" s="102">
        <f t="shared" si="12"/>
        <v>0</v>
      </c>
      <c r="Y41" s="47"/>
      <c r="Z41" s="47"/>
      <c r="AA41" s="47"/>
      <c r="AB41" s="48"/>
    </row>
    <row r="42" spans="11:28" ht="21" customHeight="1" x14ac:dyDescent="0.35">
      <c r="K42" s="107"/>
      <c r="L42" s="108"/>
      <c r="M42" s="108"/>
      <c r="N42" s="91" t="str">
        <f>IF(M42=ข้อตกลง!$A$26,ข้อตกลง!$B$26,
IF(M42=ข้อตกลง!$A$25,ข้อตกลง!$B$25,
IF(M42=ข้อตกลง!$A$24,ข้อตกลง!$B$24,
IF(M42=ข้อตกลง!$A$23,ข้อตกลง!$B$23,
IF(M42=ข้อตกลง!$A$22,ข้อตกลง!$B$22,
IF(M42=ข้อตกลง!$A$21,ข้อตกลง!$B$21,
IF(M42=ข้อตกลง!$A$20,ข้อตกลง!$B$20,"")))))))</f>
        <v/>
      </c>
      <c r="O42" s="87"/>
      <c r="P42" s="93">
        <f>IF(M42=ข้อตกลง!$A$26,IF(การเลือนเงินเดือน!O42&gt;ข้อตกลง!$C$8,ข้อตกลง!$E$7,ข้อตกลง!$E$8),
IF(M42=ข้อตกลง!$A$25,IF(การเลือนเงินเดือน!O42&gt;ข้อตกลง!$C$8,ข้อตกลง!$E$9,ข้อตกลง!$E$10),
IF(M42=ข้อตกลง!$A$24,IF(การเลือนเงินเดือน!O42&gt;ข้อตกลง!$C$10,ข้อตกลง!$E$9,ข้อตกลง!$E$10),
IF(M42=ข้อตกลง!$A$23,IF(การเลือนเงินเดือน!O42&gt;ข้อตกลง!$C$10,ข้อตกลง!$E$11,ข้อตกลง!$E$12),
IF(M42=ข้อตกลง!$A$22,IF(การเลือนเงินเดือน!O42&gt;ข้อตกลง!$C$12,ข้อตกลง!$E$11,ข้อตกลง!$E$12),
IF(M42=ข้อตกลง!$A$21,IF(การเลือนเงินเดือน!O42&gt;ข้อตกลง!$C$14,ข้อตกลง!$E$13,ข้อตกลง!$E$14),
IF(M42=ข้อตกลง!$A$20,IF(การเลือนเงินเดือน!O42&gt;ข้อตกลง!$C$16,ข้อตกลง!$E$15,ข้อตกลง!$E$16),0)))))))</f>
        <v>0</v>
      </c>
      <c r="Q42" s="89"/>
      <c r="R42" s="97" t="str">
        <f t="shared" si="2"/>
        <v/>
      </c>
      <c r="S42" s="128">
        <f t="shared" si="0"/>
        <v>0</v>
      </c>
      <c r="T42" s="95">
        <f t="shared" si="9"/>
        <v>0</v>
      </c>
      <c r="U42" s="98">
        <f t="shared" si="10"/>
        <v>0</v>
      </c>
      <c r="V42" s="104">
        <f>IF(M42=ข้อตกลง!$A$11,IF(การเลือนเงินเดือน!U42&gt;ข้อตกลง!$C$11,การเลือนเงินเดือน!U42-ข้อตกลง!$C$11,0),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IF(M42=ข้อตกลง!$A$9,IF(การเลือนเงินเดือน!U42&gt;ข้อตกลง!$C$9,การเลือนเงินเดือน!U42-ข้อตกลง!$C$9,0),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IF(M42=ข้อตกลง!$A$7,IF(การเลือนเงินเดือน!U42&gt;ข้อตกลง!$C$7,การเลือนเงินเดือน!U42-ข้อตกลง!$C$7,0),
)))</f>
        <v>0</v>
      </c>
      <c r="W42" s="101">
        <f t="shared" si="11"/>
        <v>0</v>
      </c>
      <c r="X42" s="102">
        <f t="shared" si="12"/>
        <v>0</v>
      </c>
      <c r="Y42" s="47"/>
      <c r="Z42" s="47"/>
      <c r="AA42" s="47"/>
      <c r="AB42" s="48"/>
    </row>
    <row r="43" spans="11:28" ht="21" customHeight="1" x14ac:dyDescent="0.35">
      <c r="K43" s="107"/>
      <c r="L43" s="108"/>
      <c r="M43" s="108"/>
      <c r="N43" s="91" t="str">
        <f>IF(M43=ข้อตกลง!$A$26,ข้อตกลง!$B$26,
IF(M43=ข้อตกลง!$A$25,ข้อตกลง!$B$25,
IF(M43=ข้อตกลง!$A$24,ข้อตกลง!$B$24,
IF(M43=ข้อตกลง!$A$23,ข้อตกลง!$B$23,
IF(M43=ข้อตกลง!$A$22,ข้อตกลง!$B$22,
IF(M43=ข้อตกลง!$A$21,ข้อตกลง!$B$21,
IF(M43=ข้อตกลง!$A$20,ข้อตกลง!$B$20,"")))))))</f>
        <v/>
      </c>
      <c r="O43" s="87"/>
      <c r="P43" s="93">
        <f>IF(M43=ข้อตกลง!$A$26,IF(การเลือนเงินเดือน!O43&gt;ข้อตกลง!$C$8,ข้อตกลง!$E$7,ข้อตกลง!$E$8),
IF(M43=ข้อตกลง!$A$25,IF(การเลือนเงินเดือน!O43&gt;ข้อตกลง!$C$8,ข้อตกลง!$E$9,ข้อตกลง!$E$10),
IF(M43=ข้อตกลง!$A$24,IF(การเลือนเงินเดือน!O43&gt;ข้อตกลง!$C$10,ข้อตกลง!$E$9,ข้อตกลง!$E$10),
IF(M43=ข้อตกลง!$A$23,IF(การเลือนเงินเดือน!O43&gt;ข้อตกลง!$C$10,ข้อตกลง!$E$11,ข้อตกลง!$E$12),
IF(M43=ข้อตกลง!$A$22,IF(การเลือนเงินเดือน!O43&gt;ข้อตกลง!$C$12,ข้อตกลง!$E$11,ข้อตกลง!$E$12),
IF(M43=ข้อตกลง!$A$21,IF(การเลือนเงินเดือน!O43&gt;ข้อตกลง!$C$14,ข้อตกลง!$E$13,ข้อตกลง!$E$14),
IF(M43=ข้อตกลง!$A$20,IF(การเลือนเงินเดือน!O43&gt;ข้อตกลง!$C$16,ข้อตกลง!$E$15,ข้อตกลง!$E$16),0)))))))</f>
        <v>0</v>
      </c>
      <c r="Q43" s="89"/>
      <c r="R43" s="97" t="str">
        <f t="shared" si="2"/>
        <v/>
      </c>
      <c r="S43" s="128">
        <f t="shared" si="0"/>
        <v>0</v>
      </c>
      <c r="T43" s="95">
        <f t="shared" si="9"/>
        <v>0</v>
      </c>
      <c r="U43" s="98">
        <f t="shared" si="10"/>
        <v>0</v>
      </c>
      <c r="V43" s="104">
        <f>IF(M43=ข้อตกลง!$A$11,IF(การเลือนเงินเดือน!U43&gt;ข้อตกลง!$C$11,การเลือนเงินเดือน!U43-ข้อตกลง!$C$11,0),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IF(M43=ข้อตกลง!$A$9,IF(การเลือนเงินเดือน!U43&gt;ข้อตกลง!$C$9,การเลือนเงินเดือน!U43-ข้อตกลง!$C$9,0),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IF(M43=ข้อตกลง!$A$7,IF(การเลือนเงินเดือน!U43&gt;ข้อตกลง!$C$7,การเลือนเงินเดือน!U43-ข้อตกลง!$C$7,0),
)))</f>
        <v>0</v>
      </c>
      <c r="W43" s="101">
        <f t="shared" si="11"/>
        <v>0</v>
      </c>
      <c r="X43" s="102">
        <f t="shared" si="12"/>
        <v>0</v>
      </c>
      <c r="Y43" s="47"/>
      <c r="Z43" s="47"/>
      <c r="AA43" s="47"/>
      <c r="AB43" s="48"/>
    </row>
    <row r="44" spans="11:28" ht="21" customHeight="1" x14ac:dyDescent="0.35">
      <c r="K44" s="107"/>
      <c r="L44" s="108"/>
      <c r="M44" s="108"/>
      <c r="N44" s="91" t="str">
        <f>IF(M44=ข้อตกลง!$A$26,ข้อตกลง!$B$26,
IF(M44=ข้อตกลง!$A$25,ข้อตกลง!$B$25,
IF(M44=ข้อตกลง!$A$24,ข้อตกลง!$B$24,
IF(M44=ข้อตกลง!$A$23,ข้อตกลง!$B$23,
IF(M44=ข้อตกลง!$A$22,ข้อตกลง!$B$22,
IF(M44=ข้อตกลง!$A$21,ข้อตกลง!$B$21,
IF(M44=ข้อตกลง!$A$20,ข้อตกลง!$B$20,"")))))))</f>
        <v/>
      </c>
      <c r="O44" s="87"/>
      <c r="P44" s="93">
        <f>IF(M44=ข้อตกลง!$A$26,IF(การเลือนเงินเดือน!O44&gt;ข้อตกลง!$C$8,ข้อตกลง!$E$7,ข้อตกลง!$E$8),
IF(M44=ข้อตกลง!$A$25,IF(การเลือนเงินเดือน!O44&gt;ข้อตกลง!$C$8,ข้อตกลง!$E$9,ข้อตกลง!$E$10),
IF(M44=ข้อตกลง!$A$24,IF(การเลือนเงินเดือน!O44&gt;ข้อตกลง!$C$10,ข้อตกลง!$E$9,ข้อตกลง!$E$10),
IF(M44=ข้อตกลง!$A$23,IF(การเลือนเงินเดือน!O44&gt;ข้อตกลง!$C$10,ข้อตกลง!$E$11,ข้อตกลง!$E$12),
IF(M44=ข้อตกลง!$A$22,IF(การเลือนเงินเดือน!O44&gt;ข้อตกลง!$C$12,ข้อตกลง!$E$11,ข้อตกลง!$E$12),
IF(M44=ข้อตกลง!$A$21,IF(การเลือนเงินเดือน!O44&gt;ข้อตกลง!$C$14,ข้อตกลง!$E$13,ข้อตกลง!$E$14),
IF(M44=ข้อตกลง!$A$20,IF(การเลือนเงินเดือน!O44&gt;ข้อตกลง!$C$16,ข้อตกลง!$E$15,ข้อตกลง!$E$16),0)))))))</f>
        <v>0</v>
      </c>
      <c r="Q44" s="89"/>
      <c r="R44" s="97" t="str">
        <f t="shared" si="2"/>
        <v/>
      </c>
      <c r="S44" s="128">
        <f t="shared" si="0"/>
        <v>0</v>
      </c>
      <c r="T44" s="95">
        <f t="shared" si="9"/>
        <v>0</v>
      </c>
      <c r="U44" s="98">
        <f t="shared" si="10"/>
        <v>0</v>
      </c>
      <c r="V44" s="104">
        <f>IF(M44=ข้อตกลง!$A$11,IF(การเลือนเงินเดือน!U44&gt;ข้อตกลง!$C$11,การเลือนเงินเดือน!U44-ข้อตกลง!$C$11,0),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IF(M44=ข้อตกลง!$A$9,IF(การเลือนเงินเดือน!U44&gt;ข้อตกลง!$C$9,การเลือนเงินเดือน!U44-ข้อตกลง!$C$9,0),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IF(M44=ข้อตกลง!$A$7,IF(การเลือนเงินเดือน!U44&gt;ข้อตกลง!$C$7,การเลือนเงินเดือน!U44-ข้อตกลง!$C$7,0),
)))</f>
        <v>0</v>
      </c>
      <c r="W44" s="101">
        <f t="shared" si="11"/>
        <v>0</v>
      </c>
      <c r="X44" s="102">
        <f t="shared" si="12"/>
        <v>0</v>
      </c>
      <c r="Y44" s="47"/>
      <c r="Z44" s="47"/>
      <c r="AA44" s="47"/>
      <c r="AB44" s="48"/>
    </row>
    <row r="45" spans="11:28" ht="21" customHeight="1" x14ac:dyDescent="0.35">
      <c r="K45" s="107"/>
      <c r="L45" s="108"/>
      <c r="M45" s="108"/>
      <c r="N45" s="91" t="str">
        <f>IF(M45=ข้อตกลง!$A$26,ข้อตกลง!$B$26,
IF(M45=ข้อตกลง!$A$25,ข้อตกลง!$B$25,
IF(M45=ข้อตกลง!$A$24,ข้อตกลง!$B$24,
IF(M45=ข้อตกลง!$A$23,ข้อตกลง!$B$23,
IF(M45=ข้อตกลง!$A$22,ข้อตกลง!$B$22,
IF(M45=ข้อตกลง!$A$21,ข้อตกลง!$B$21,
IF(M45=ข้อตกลง!$A$20,ข้อตกลง!$B$20,"")))))))</f>
        <v/>
      </c>
      <c r="O45" s="87"/>
      <c r="P45" s="93">
        <f>IF(M45=ข้อตกลง!$A$26,IF(การเลือนเงินเดือน!O45&gt;ข้อตกลง!$C$8,ข้อตกลง!$E$7,ข้อตกลง!$E$8),
IF(M45=ข้อตกลง!$A$25,IF(การเลือนเงินเดือน!O45&gt;ข้อตกลง!$C$8,ข้อตกลง!$E$9,ข้อตกลง!$E$10),
IF(M45=ข้อตกลง!$A$24,IF(การเลือนเงินเดือน!O45&gt;ข้อตกลง!$C$10,ข้อตกลง!$E$9,ข้อตกลง!$E$10),
IF(M45=ข้อตกลง!$A$23,IF(การเลือนเงินเดือน!O45&gt;ข้อตกลง!$C$10,ข้อตกลง!$E$11,ข้อตกลง!$E$12),
IF(M45=ข้อตกลง!$A$22,IF(การเลือนเงินเดือน!O45&gt;ข้อตกลง!$C$12,ข้อตกลง!$E$11,ข้อตกลง!$E$12),
IF(M45=ข้อตกลง!$A$21,IF(การเลือนเงินเดือน!O45&gt;ข้อตกลง!$C$14,ข้อตกลง!$E$13,ข้อตกลง!$E$14),
IF(M45=ข้อตกลง!$A$20,IF(การเลือนเงินเดือน!O45&gt;ข้อตกลง!$C$16,ข้อตกลง!$E$15,ข้อตกลง!$E$16),0)))))))</f>
        <v>0</v>
      </c>
      <c r="Q45" s="89"/>
      <c r="R45" s="97" t="str">
        <f t="shared" si="2"/>
        <v/>
      </c>
      <c r="S45" s="128">
        <f t="shared" si="0"/>
        <v>0</v>
      </c>
      <c r="T45" s="95">
        <f t="shared" si="9"/>
        <v>0</v>
      </c>
      <c r="U45" s="98">
        <f t="shared" si="10"/>
        <v>0</v>
      </c>
      <c r="V45" s="104">
        <f>IF(M45=ข้อตกลง!$A$11,IF(การเลือนเงินเดือน!U45&gt;ข้อตกลง!$C$11,การเลือนเงินเดือน!U45-ข้อตกลง!$C$11,0),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IF(M45=ข้อตกลง!$A$9,IF(การเลือนเงินเดือน!U45&gt;ข้อตกลง!$C$9,การเลือนเงินเดือน!U45-ข้อตกลง!$C$9,0),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IF(M45=ข้อตกลง!$A$7,IF(การเลือนเงินเดือน!U45&gt;ข้อตกลง!$C$7,การเลือนเงินเดือน!U45-ข้อตกลง!$C$7,0),
)))</f>
        <v>0</v>
      </c>
      <c r="W45" s="101">
        <f t="shared" si="11"/>
        <v>0</v>
      </c>
      <c r="X45" s="102">
        <f t="shared" si="12"/>
        <v>0</v>
      </c>
      <c r="Y45" s="47"/>
      <c r="Z45" s="47"/>
      <c r="AA45" s="47"/>
      <c r="AB45" s="48"/>
    </row>
    <row r="46" spans="11:28" ht="21" customHeight="1" x14ac:dyDescent="0.35">
      <c r="K46" s="107"/>
      <c r="L46" s="108"/>
      <c r="M46" s="108"/>
      <c r="N46" s="91" t="str">
        <f>IF(M46=ข้อตกลง!$A$26,ข้อตกลง!$B$26,
IF(M46=ข้อตกลง!$A$25,ข้อตกลง!$B$25,
IF(M46=ข้อตกลง!$A$24,ข้อตกลง!$B$24,
IF(M46=ข้อตกลง!$A$23,ข้อตกลง!$B$23,
IF(M46=ข้อตกลง!$A$22,ข้อตกลง!$B$22,
IF(M46=ข้อตกลง!$A$21,ข้อตกลง!$B$21,
IF(M46=ข้อตกลง!$A$20,ข้อตกลง!$B$20,"")))))))</f>
        <v/>
      </c>
      <c r="O46" s="87"/>
      <c r="P46" s="93">
        <f>IF(M46=ข้อตกลง!$A$26,IF(การเลือนเงินเดือน!O46&gt;ข้อตกลง!$C$8,ข้อตกลง!$E$7,ข้อตกลง!$E$8),
IF(M46=ข้อตกลง!$A$25,IF(การเลือนเงินเดือน!O46&gt;ข้อตกลง!$C$8,ข้อตกลง!$E$9,ข้อตกลง!$E$10),
IF(M46=ข้อตกลง!$A$24,IF(การเลือนเงินเดือน!O46&gt;ข้อตกลง!$C$10,ข้อตกลง!$E$9,ข้อตกลง!$E$10),
IF(M46=ข้อตกลง!$A$23,IF(การเลือนเงินเดือน!O46&gt;ข้อตกลง!$C$10,ข้อตกลง!$E$11,ข้อตกลง!$E$12),
IF(M46=ข้อตกลง!$A$22,IF(การเลือนเงินเดือน!O46&gt;ข้อตกลง!$C$12,ข้อตกลง!$E$11,ข้อตกลง!$E$12),
IF(M46=ข้อตกลง!$A$21,IF(การเลือนเงินเดือน!O46&gt;ข้อตกลง!$C$14,ข้อตกลง!$E$13,ข้อตกลง!$E$14),
IF(M46=ข้อตกลง!$A$20,IF(การเลือนเงินเดือน!O46&gt;ข้อตกลง!$C$16,ข้อตกลง!$E$15,ข้อตกลง!$E$16),0)))))))</f>
        <v>0</v>
      </c>
      <c r="Q46" s="89"/>
      <c r="R46" s="97" t="str">
        <f t="shared" si="2"/>
        <v/>
      </c>
      <c r="S46" s="128">
        <f t="shared" si="0"/>
        <v>0</v>
      </c>
      <c r="T46" s="95">
        <f t="shared" si="9"/>
        <v>0</v>
      </c>
      <c r="U46" s="98">
        <f t="shared" si="10"/>
        <v>0</v>
      </c>
      <c r="V46" s="104">
        <f>IF(M46=ข้อตกลง!$A$11,IF(การเลือนเงินเดือน!U46&gt;ข้อตกลง!$C$11,การเลือนเงินเดือน!U46-ข้อตกลง!$C$11,0),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IF(M46=ข้อตกลง!$A$9,IF(การเลือนเงินเดือน!U46&gt;ข้อตกลง!$C$9,การเลือนเงินเดือน!U46-ข้อตกลง!$C$9,0),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IF(M46=ข้อตกลง!$A$7,IF(การเลือนเงินเดือน!U46&gt;ข้อตกลง!$C$7,การเลือนเงินเดือน!U46-ข้อตกลง!$C$7,0),
)))</f>
        <v>0</v>
      </c>
      <c r="W46" s="101">
        <f t="shared" si="11"/>
        <v>0</v>
      </c>
      <c r="X46" s="102">
        <f t="shared" si="12"/>
        <v>0</v>
      </c>
      <c r="Y46" s="47"/>
      <c r="Z46" s="47"/>
      <c r="AA46" s="47"/>
      <c r="AB46" s="48"/>
    </row>
    <row r="47" spans="11:28" ht="21" customHeight="1" x14ac:dyDescent="0.35">
      <c r="K47" s="107"/>
      <c r="L47" s="108"/>
      <c r="M47" s="108"/>
      <c r="N47" s="91" t="str">
        <f>IF(M47=ข้อตกลง!$A$26,ข้อตกลง!$B$26,
IF(M47=ข้อตกลง!$A$25,ข้อตกลง!$B$25,
IF(M47=ข้อตกลง!$A$24,ข้อตกลง!$B$24,
IF(M47=ข้อตกลง!$A$23,ข้อตกลง!$B$23,
IF(M47=ข้อตกลง!$A$22,ข้อตกลง!$B$22,
IF(M47=ข้อตกลง!$A$21,ข้อตกลง!$B$21,
IF(M47=ข้อตกลง!$A$20,ข้อตกลง!$B$20,"")))))))</f>
        <v/>
      </c>
      <c r="O47" s="87"/>
      <c r="P47" s="93">
        <f>IF(M47=ข้อตกลง!$A$26,IF(การเลือนเงินเดือน!O47&gt;ข้อตกลง!$C$8,ข้อตกลง!$E$7,ข้อตกลง!$E$8),
IF(M47=ข้อตกลง!$A$25,IF(การเลือนเงินเดือน!O47&gt;ข้อตกลง!$C$8,ข้อตกลง!$E$9,ข้อตกลง!$E$10),
IF(M47=ข้อตกลง!$A$24,IF(การเลือนเงินเดือน!O47&gt;ข้อตกลง!$C$10,ข้อตกลง!$E$9,ข้อตกลง!$E$10),
IF(M47=ข้อตกลง!$A$23,IF(การเลือนเงินเดือน!O47&gt;ข้อตกลง!$C$10,ข้อตกลง!$E$11,ข้อตกลง!$E$12),
IF(M47=ข้อตกลง!$A$22,IF(การเลือนเงินเดือน!O47&gt;ข้อตกลง!$C$12,ข้อตกลง!$E$11,ข้อตกลง!$E$12),
IF(M47=ข้อตกลง!$A$21,IF(การเลือนเงินเดือน!O47&gt;ข้อตกลง!$C$14,ข้อตกลง!$E$13,ข้อตกลง!$E$14),
IF(M47=ข้อตกลง!$A$20,IF(การเลือนเงินเดือน!O47&gt;ข้อตกลง!$C$16,ข้อตกลง!$E$15,ข้อตกลง!$E$16),0)))))))</f>
        <v>0</v>
      </c>
      <c r="Q47" s="89"/>
      <c r="R47" s="97" t="str">
        <f t="shared" si="2"/>
        <v/>
      </c>
      <c r="S47" s="128">
        <f t="shared" si="0"/>
        <v>0</v>
      </c>
      <c r="T47" s="95">
        <f t="shared" si="9"/>
        <v>0</v>
      </c>
      <c r="U47" s="98">
        <f t="shared" si="10"/>
        <v>0</v>
      </c>
      <c r="V47" s="104">
        <f>IF(M47=ข้อตกลง!$A$11,IF(การเลือนเงินเดือน!U47&gt;ข้อตกลง!$C$11,การเลือนเงินเดือน!U47-ข้อตกลง!$C$11,0),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IF(M47=ข้อตกลง!$A$9,IF(การเลือนเงินเดือน!U47&gt;ข้อตกลง!$C$9,การเลือนเงินเดือน!U47-ข้อตกลง!$C$9,0),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IF(M47=ข้อตกลง!$A$7,IF(การเลือนเงินเดือน!U47&gt;ข้อตกลง!$C$7,การเลือนเงินเดือน!U47-ข้อตกลง!$C$7,0),
)))</f>
        <v>0</v>
      </c>
      <c r="W47" s="101">
        <f t="shared" si="11"/>
        <v>0</v>
      </c>
      <c r="X47" s="102">
        <f t="shared" si="12"/>
        <v>0</v>
      </c>
      <c r="Y47" s="47"/>
      <c r="Z47" s="47"/>
      <c r="AA47" s="47"/>
      <c r="AB47" s="48"/>
    </row>
    <row r="48" spans="11:28" ht="21" customHeight="1" x14ac:dyDescent="0.35">
      <c r="K48" s="107"/>
      <c r="L48" s="108"/>
      <c r="M48" s="108"/>
      <c r="N48" s="91" t="str">
        <f>IF(M48=ข้อตกลง!$A$26,ข้อตกลง!$B$26,
IF(M48=ข้อตกลง!$A$25,ข้อตกลง!$B$25,
IF(M48=ข้อตกลง!$A$24,ข้อตกลง!$B$24,
IF(M48=ข้อตกลง!$A$23,ข้อตกลง!$B$23,
IF(M48=ข้อตกลง!$A$22,ข้อตกลง!$B$22,
IF(M48=ข้อตกลง!$A$21,ข้อตกลง!$B$21,
IF(M48=ข้อตกลง!$A$20,ข้อตกลง!$B$20,"")))))))</f>
        <v/>
      </c>
      <c r="O48" s="87"/>
      <c r="P48" s="93">
        <f>IF(M48=ข้อตกลง!$A$26,IF(การเลือนเงินเดือน!O48&gt;ข้อตกลง!$C$8,ข้อตกลง!$E$7,ข้อตกลง!$E$8),
IF(M48=ข้อตกลง!$A$25,IF(การเลือนเงินเดือน!O48&gt;ข้อตกลง!$C$8,ข้อตกลง!$E$9,ข้อตกลง!$E$10),
IF(M48=ข้อตกลง!$A$24,IF(การเลือนเงินเดือน!O48&gt;ข้อตกลง!$C$10,ข้อตกลง!$E$9,ข้อตกลง!$E$10),
IF(M48=ข้อตกลง!$A$23,IF(การเลือนเงินเดือน!O48&gt;ข้อตกลง!$C$10,ข้อตกลง!$E$11,ข้อตกลง!$E$12),
IF(M48=ข้อตกลง!$A$22,IF(การเลือนเงินเดือน!O48&gt;ข้อตกลง!$C$12,ข้อตกลง!$E$11,ข้อตกลง!$E$12),
IF(M48=ข้อตกลง!$A$21,IF(การเลือนเงินเดือน!O48&gt;ข้อตกลง!$C$14,ข้อตกลง!$E$13,ข้อตกลง!$E$14),
IF(M48=ข้อตกลง!$A$20,IF(การเลือนเงินเดือน!O48&gt;ข้อตกลง!$C$16,ข้อตกลง!$E$15,ข้อตกลง!$E$16),0)))))))</f>
        <v>0</v>
      </c>
      <c r="Q48" s="89"/>
      <c r="R48" s="97" t="str">
        <f t="shared" si="2"/>
        <v/>
      </c>
      <c r="S48" s="128">
        <f t="shared" si="0"/>
        <v>0</v>
      </c>
      <c r="T48" s="95">
        <f t="shared" si="9"/>
        <v>0</v>
      </c>
      <c r="U48" s="98">
        <f t="shared" si="10"/>
        <v>0</v>
      </c>
      <c r="V48" s="104">
        <f>IF(M48=ข้อตกลง!$A$11,IF(การเลือนเงินเดือน!U48&gt;ข้อตกลง!$C$11,การเลือนเงินเดือน!U48-ข้อตกลง!$C$11,0),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IF(M48=ข้อตกลง!$A$9,IF(การเลือนเงินเดือน!U48&gt;ข้อตกลง!$C$9,การเลือนเงินเดือน!U48-ข้อตกลง!$C$9,0),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IF(M48=ข้อตกลง!$A$7,IF(การเลือนเงินเดือน!U48&gt;ข้อตกลง!$C$7,การเลือนเงินเดือน!U48-ข้อตกลง!$C$7,0),
)))</f>
        <v>0</v>
      </c>
      <c r="W48" s="101">
        <f t="shared" si="11"/>
        <v>0</v>
      </c>
      <c r="X48" s="102">
        <f t="shared" si="12"/>
        <v>0</v>
      </c>
      <c r="Y48" s="47"/>
      <c r="Z48" s="47"/>
      <c r="AA48" s="47"/>
      <c r="AB48" s="48"/>
    </row>
    <row r="49" spans="11:28" ht="21" customHeight="1" x14ac:dyDescent="0.35">
      <c r="K49" s="107"/>
      <c r="L49" s="108"/>
      <c r="M49" s="108"/>
      <c r="N49" s="91" t="str">
        <f>IF(M49=ข้อตกลง!$A$26,ข้อตกลง!$B$26,
IF(M49=ข้อตกลง!$A$25,ข้อตกลง!$B$25,
IF(M49=ข้อตกลง!$A$24,ข้อตกลง!$B$24,
IF(M49=ข้อตกลง!$A$23,ข้อตกลง!$B$23,
IF(M49=ข้อตกลง!$A$22,ข้อตกลง!$B$22,
IF(M49=ข้อตกลง!$A$21,ข้อตกลง!$B$21,
IF(M49=ข้อตกลง!$A$20,ข้อตกลง!$B$20,"")))))))</f>
        <v/>
      </c>
      <c r="O49" s="87"/>
      <c r="P49" s="93">
        <f>IF(M49=ข้อตกลง!$A$26,IF(การเลือนเงินเดือน!O49&gt;ข้อตกลง!$C$8,ข้อตกลง!$E$7,ข้อตกลง!$E$8),
IF(M49=ข้อตกลง!$A$25,IF(การเลือนเงินเดือน!O49&gt;ข้อตกลง!$C$8,ข้อตกลง!$E$9,ข้อตกลง!$E$10),
IF(M49=ข้อตกลง!$A$24,IF(การเลือนเงินเดือน!O49&gt;ข้อตกลง!$C$10,ข้อตกลง!$E$9,ข้อตกลง!$E$10),
IF(M49=ข้อตกลง!$A$23,IF(การเลือนเงินเดือน!O49&gt;ข้อตกลง!$C$10,ข้อตกลง!$E$11,ข้อตกลง!$E$12),
IF(M49=ข้อตกลง!$A$22,IF(การเลือนเงินเดือน!O49&gt;ข้อตกลง!$C$12,ข้อตกลง!$E$11,ข้อตกลง!$E$12),
IF(M49=ข้อตกลง!$A$21,IF(การเลือนเงินเดือน!O49&gt;ข้อตกลง!$C$14,ข้อตกลง!$E$13,ข้อตกลง!$E$14),
IF(M49=ข้อตกลง!$A$20,IF(การเลือนเงินเดือน!O49&gt;ข้อตกลง!$C$16,ข้อตกลง!$E$15,ข้อตกลง!$E$16),0)))))))</f>
        <v>0</v>
      </c>
      <c r="Q49" s="89"/>
      <c r="R49" s="97" t="str">
        <f t="shared" si="2"/>
        <v/>
      </c>
      <c r="S49" s="128">
        <f t="shared" si="0"/>
        <v>0</v>
      </c>
      <c r="T49" s="95">
        <f t="shared" si="9"/>
        <v>0</v>
      </c>
      <c r="U49" s="98">
        <f t="shared" si="10"/>
        <v>0</v>
      </c>
      <c r="V49" s="104">
        <f>IF(M49=ข้อตกลง!$A$11,IF(การเลือนเงินเดือน!U49&gt;ข้อตกลง!$C$11,การเลือนเงินเดือน!U49-ข้อตกลง!$C$11,0),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IF(M49=ข้อตกลง!$A$9,IF(การเลือนเงินเดือน!U49&gt;ข้อตกลง!$C$9,การเลือนเงินเดือน!U49-ข้อตกลง!$C$9,0),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IF(M49=ข้อตกลง!$A$7,IF(การเลือนเงินเดือน!U49&gt;ข้อตกลง!$C$7,การเลือนเงินเดือน!U49-ข้อตกลง!$C$7,0),
)))</f>
        <v>0</v>
      </c>
      <c r="W49" s="101">
        <f t="shared" si="11"/>
        <v>0</v>
      </c>
      <c r="X49" s="102">
        <f t="shared" si="12"/>
        <v>0</v>
      </c>
      <c r="Y49" s="47"/>
      <c r="Z49" s="47"/>
      <c r="AA49" s="47"/>
      <c r="AB49" s="48"/>
    </row>
    <row r="50" spans="11:28" ht="21" customHeight="1" x14ac:dyDescent="0.35">
      <c r="K50" s="107"/>
      <c r="L50" s="108"/>
      <c r="M50" s="108"/>
      <c r="N50" s="91" t="str">
        <f>IF(M50=ข้อตกลง!$A$26,ข้อตกลง!$B$26,
IF(M50=ข้อตกลง!$A$25,ข้อตกลง!$B$25,
IF(M50=ข้อตกลง!$A$24,ข้อตกลง!$B$24,
IF(M50=ข้อตกลง!$A$23,ข้อตกลง!$B$23,
IF(M50=ข้อตกลง!$A$22,ข้อตกลง!$B$22,
IF(M50=ข้อตกลง!$A$21,ข้อตกลง!$B$21,
IF(M50=ข้อตกลง!$A$20,ข้อตกลง!$B$20,"")))))))</f>
        <v/>
      </c>
      <c r="O50" s="87"/>
      <c r="P50" s="93">
        <f>IF(M50=ข้อตกลง!$A$26,IF(การเลือนเงินเดือน!O50&gt;ข้อตกลง!$C$8,ข้อตกลง!$E$7,ข้อตกลง!$E$8),
IF(M50=ข้อตกลง!$A$25,IF(การเลือนเงินเดือน!O50&gt;ข้อตกลง!$C$8,ข้อตกลง!$E$9,ข้อตกลง!$E$10),
IF(M50=ข้อตกลง!$A$24,IF(การเลือนเงินเดือน!O50&gt;ข้อตกลง!$C$10,ข้อตกลง!$E$9,ข้อตกลง!$E$10),
IF(M50=ข้อตกลง!$A$23,IF(การเลือนเงินเดือน!O50&gt;ข้อตกลง!$C$10,ข้อตกลง!$E$11,ข้อตกลง!$E$12),
IF(M50=ข้อตกลง!$A$22,IF(การเลือนเงินเดือน!O50&gt;ข้อตกลง!$C$12,ข้อตกลง!$E$11,ข้อตกลง!$E$12),
IF(M50=ข้อตกลง!$A$21,IF(การเลือนเงินเดือน!O50&gt;ข้อตกลง!$C$14,ข้อตกลง!$E$13,ข้อตกลง!$E$14),
IF(M50=ข้อตกลง!$A$20,IF(การเลือนเงินเดือน!O50&gt;ข้อตกลง!$C$16,ข้อตกลง!$E$15,ข้อตกลง!$E$16),0)))))))</f>
        <v>0</v>
      </c>
      <c r="Q50" s="89"/>
      <c r="R50" s="97" t="str">
        <f t="shared" si="2"/>
        <v/>
      </c>
      <c r="S50" s="128">
        <f t="shared" si="0"/>
        <v>0</v>
      </c>
      <c r="T50" s="95">
        <f t="shared" si="9"/>
        <v>0</v>
      </c>
      <c r="U50" s="98">
        <f t="shared" si="10"/>
        <v>0</v>
      </c>
      <c r="V50" s="104">
        <f>IF(M50=ข้อตกลง!$A$11,IF(การเลือนเงินเดือน!U50&gt;ข้อตกลง!$C$11,การเลือนเงินเดือน!U50-ข้อตกลง!$C$11,0),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IF(M50=ข้อตกลง!$A$9,IF(การเลือนเงินเดือน!U50&gt;ข้อตกลง!$C$9,การเลือนเงินเดือน!U50-ข้อตกลง!$C$9,0),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IF(M50=ข้อตกลง!$A$7,IF(การเลือนเงินเดือน!U50&gt;ข้อตกลง!$C$7,การเลือนเงินเดือน!U50-ข้อตกลง!$C$7,0),
)))</f>
        <v>0</v>
      </c>
      <c r="W50" s="101">
        <f t="shared" si="11"/>
        <v>0</v>
      </c>
      <c r="X50" s="102">
        <f t="shared" si="12"/>
        <v>0</v>
      </c>
      <c r="Y50" s="47"/>
      <c r="Z50" s="47"/>
      <c r="AA50" s="47"/>
      <c r="AB50" s="48"/>
    </row>
    <row r="51" spans="11:28" ht="21" customHeight="1" x14ac:dyDescent="0.35">
      <c r="K51" s="107"/>
      <c r="L51" s="108"/>
      <c r="M51" s="108"/>
      <c r="N51" s="91" t="str">
        <f>IF(M51=ข้อตกลง!$A$26,ข้อตกลง!$B$26,
IF(M51=ข้อตกลง!$A$25,ข้อตกลง!$B$25,
IF(M51=ข้อตกลง!$A$24,ข้อตกลง!$B$24,
IF(M51=ข้อตกลง!$A$23,ข้อตกลง!$B$23,
IF(M51=ข้อตกลง!$A$22,ข้อตกลง!$B$22,
IF(M51=ข้อตกลง!$A$21,ข้อตกลง!$B$21,
IF(M51=ข้อตกลง!$A$20,ข้อตกลง!$B$20,"")))))))</f>
        <v/>
      </c>
      <c r="O51" s="87"/>
      <c r="P51" s="93">
        <f>IF(M51=ข้อตกลง!$A$26,IF(การเลือนเงินเดือน!O51&gt;ข้อตกลง!$C$8,ข้อตกลง!$E$7,ข้อตกลง!$E$8),
IF(M51=ข้อตกลง!$A$25,IF(การเลือนเงินเดือน!O51&gt;ข้อตกลง!$C$8,ข้อตกลง!$E$9,ข้อตกลง!$E$10),
IF(M51=ข้อตกลง!$A$24,IF(การเลือนเงินเดือน!O51&gt;ข้อตกลง!$C$10,ข้อตกลง!$E$9,ข้อตกลง!$E$10),
IF(M51=ข้อตกลง!$A$23,IF(การเลือนเงินเดือน!O51&gt;ข้อตกลง!$C$10,ข้อตกลง!$E$11,ข้อตกลง!$E$12),
IF(M51=ข้อตกลง!$A$22,IF(การเลือนเงินเดือน!O51&gt;ข้อตกลง!$C$12,ข้อตกลง!$E$11,ข้อตกลง!$E$12),
IF(M51=ข้อตกลง!$A$21,IF(การเลือนเงินเดือน!O51&gt;ข้อตกลง!$C$14,ข้อตกลง!$E$13,ข้อตกลง!$E$14),
IF(M51=ข้อตกลง!$A$20,IF(การเลือนเงินเดือน!O51&gt;ข้อตกลง!$C$16,ข้อตกลง!$E$15,ข้อตกลง!$E$16),0)))))))</f>
        <v>0</v>
      </c>
      <c r="Q51" s="89"/>
      <c r="R51" s="97" t="str">
        <f t="shared" si="2"/>
        <v/>
      </c>
      <c r="S51" s="128">
        <f t="shared" si="0"/>
        <v>0</v>
      </c>
      <c r="T51" s="95">
        <f t="shared" si="9"/>
        <v>0</v>
      </c>
      <c r="U51" s="98">
        <f t="shared" si="10"/>
        <v>0</v>
      </c>
      <c r="V51" s="104">
        <f>IF(M51=ข้อตกลง!$A$11,IF(การเลือนเงินเดือน!U51&gt;ข้อตกลง!$C$11,การเลือนเงินเดือน!U51-ข้อตกลง!$C$11,0),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IF(M51=ข้อตกลง!$A$9,IF(การเลือนเงินเดือน!U51&gt;ข้อตกลง!$C$9,การเลือนเงินเดือน!U51-ข้อตกลง!$C$9,0),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IF(M51=ข้อตกลง!$A$7,IF(การเลือนเงินเดือน!U51&gt;ข้อตกลง!$C$7,การเลือนเงินเดือน!U51-ข้อตกลง!$C$7,0),
)))</f>
        <v>0</v>
      </c>
      <c r="W51" s="101">
        <f t="shared" si="11"/>
        <v>0</v>
      </c>
      <c r="X51" s="102">
        <f t="shared" si="12"/>
        <v>0</v>
      </c>
      <c r="Y51" s="47"/>
      <c r="Z51" s="47"/>
      <c r="AA51" s="47"/>
      <c r="AB51" s="48"/>
    </row>
    <row r="52" spans="11:28" ht="21" customHeight="1" x14ac:dyDescent="0.35">
      <c r="K52" s="107"/>
      <c r="L52" s="108"/>
      <c r="M52" s="108"/>
      <c r="N52" s="91" t="str">
        <f>IF(M52=ข้อตกลง!$A$26,ข้อตกลง!$B$26,
IF(M52=ข้อตกลง!$A$25,ข้อตกลง!$B$25,
IF(M52=ข้อตกลง!$A$24,ข้อตกลง!$B$24,
IF(M52=ข้อตกลง!$A$23,ข้อตกลง!$B$23,
IF(M52=ข้อตกลง!$A$22,ข้อตกลง!$B$22,
IF(M52=ข้อตกลง!$A$21,ข้อตกลง!$B$21,
IF(M52=ข้อตกลง!$A$20,ข้อตกลง!$B$20,"")))))))</f>
        <v/>
      </c>
      <c r="O52" s="87"/>
      <c r="P52" s="93">
        <f>IF(M52=ข้อตกลง!$A$26,IF(การเลือนเงินเดือน!O52&gt;ข้อตกลง!$C$8,ข้อตกลง!$E$7,ข้อตกลง!$E$8),
IF(M52=ข้อตกลง!$A$25,IF(การเลือนเงินเดือน!O52&gt;ข้อตกลง!$C$8,ข้อตกลง!$E$9,ข้อตกลง!$E$10),
IF(M52=ข้อตกลง!$A$24,IF(การเลือนเงินเดือน!O52&gt;ข้อตกลง!$C$10,ข้อตกลง!$E$9,ข้อตกลง!$E$10),
IF(M52=ข้อตกลง!$A$23,IF(การเลือนเงินเดือน!O52&gt;ข้อตกลง!$C$10,ข้อตกลง!$E$11,ข้อตกลง!$E$12),
IF(M52=ข้อตกลง!$A$22,IF(การเลือนเงินเดือน!O52&gt;ข้อตกลง!$C$12,ข้อตกลง!$E$11,ข้อตกลง!$E$12),
IF(M52=ข้อตกลง!$A$21,IF(การเลือนเงินเดือน!O52&gt;ข้อตกลง!$C$14,ข้อตกลง!$E$13,ข้อตกลง!$E$14),
IF(M52=ข้อตกลง!$A$20,IF(การเลือนเงินเดือน!O52&gt;ข้อตกลง!$C$16,ข้อตกลง!$E$15,ข้อตกลง!$E$16),0)))))))</f>
        <v>0</v>
      </c>
      <c r="Q52" s="89"/>
      <c r="R52" s="97" t="str">
        <f t="shared" si="2"/>
        <v/>
      </c>
      <c r="S52" s="128">
        <f t="shared" si="0"/>
        <v>0</v>
      </c>
      <c r="T52" s="95">
        <f t="shared" si="9"/>
        <v>0</v>
      </c>
      <c r="U52" s="98">
        <f t="shared" si="10"/>
        <v>0</v>
      </c>
      <c r="V52" s="104">
        <f>IF(M52=ข้อตกลง!$A$11,IF(การเลือนเงินเดือน!U52&gt;ข้อตกลง!$C$11,การเลือนเงินเดือน!U52-ข้อตกลง!$C$11,0),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IF(M52=ข้อตกลง!$A$9,IF(การเลือนเงินเดือน!U52&gt;ข้อตกลง!$C$9,การเลือนเงินเดือน!U52-ข้อตกลง!$C$9,0),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IF(M52=ข้อตกลง!$A$7,IF(การเลือนเงินเดือน!U52&gt;ข้อตกลง!$C$7,การเลือนเงินเดือน!U52-ข้อตกลง!$C$7,0),
)))</f>
        <v>0</v>
      </c>
      <c r="W52" s="101">
        <f t="shared" si="11"/>
        <v>0</v>
      </c>
      <c r="X52" s="102">
        <f t="shared" si="12"/>
        <v>0</v>
      </c>
      <c r="Y52" s="47"/>
      <c r="Z52" s="47"/>
      <c r="AA52" s="47"/>
      <c r="AB52" s="48"/>
    </row>
    <row r="53" spans="11:28" ht="21" customHeight="1" x14ac:dyDescent="0.35">
      <c r="K53" s="107"/>
      <c r="L53" s="108"/>
      <c r="M53" s="108"/>
      <c r="N53" s="91" t="str">
        <f>IF(M53=ข้อตกลง!$A$26,ข้อตกลง!$B$26,
IF(M53=ข้อตกลง!$A$25,ข้อตกลง!$B$25,
IF(M53=ข้อตกลง!$A$24,ข้อตกลง!$B$24,
IF(M53=ข้อตกลง!$A$23,ข้อตกลง!$B$23,
IF(M53=ข้อตกลง!$A$22,ข้อตกลง!$B$22,
IF(M53=ข้อตกลง!$A$21,ข้อตกลง!$B$21,
IF(M53=ข้อตกลง!$A$20,ข้อตกลง!$B$20,"")))))))</f>
        <v/>
      </c>
      <c r="O53" s="87"/>
      <c r="P53" s="93">
        <f>IF(M53=ข้อตกลง!$A$26,IF(การเลือนเงินเดือน!O53&gt;ข้อตกลง!$C$8,ข้อตกลง!$E$7,ข้อตกลง!$E$8),
IF(M53=ข้อตกลง!$A$25,IF(การเลือนเงินเดือน!O53&gt;ข้อตกลง!$C$8,ข้อตกลง!$E$9,ข้อตกลง!$E$10),
IF(M53=ข้อตกลง!$A$24,IF(การเลือนเงินเดือน!O53&gt;ข้อตกลง!$C$10,ข้อตกลง!$E$9,ข้อตกลง!$E$10),
IF(M53=ข้อตกลง!$A$23,IF(การเลือนเงินเดือน!O53&gt;ข้อตกลง!$C$10,ข้อตกลง!$E$11,ข้อตกลง!$E$12),
IF(M53=ข้อตกลง!$A$22,IF(การเลือนเงินเดือน!O53&gt;ข้อตกลง!$C$12,ข้อตกลง!$E$11,ข้อตกลง!$E$12),
IF(M53=ข้อตกลง!$A$21,IF(การเลือนเงินเดือน!O53&gt;ข้อตกลง!$C$14,ข้อตกลง!$E$13,ข้อตกลง!$E$14),
IF(M53=ข้อตกลง!$A$20,IF(การเลือนเงินเดือน!O53&gt;ข้อตกลง!$C$16,ข้อตกลง!$E$15,ข้อตกลง!$E$16),0)))))))</f>
        <v>0</v>
      </c>
      <c r="Q53" s="89"/>
      <c r="R53" s="97" t="str">
        <f t="shared" si="2"/>
        <v/>
      </c>
      <c r="S53" s="128">
        <f t="shared" si="0"/>
        <v>0</v>
      </c>
      <c r="T53" s="95">
        <f t="shared" si="9"/>
        <v>0</v>
      </c>
      <c r="U53" s="98">
        <f t="shared" si="10"/>
        <v>0</v>
      </c>
      <c r="V53" s="104">
        <f>IF(M53=ข้อตกลง!$A$11,IF(การเลือนเงินเดือน!U53&gt;ข้อตกลง!$C$11,การเลือนเงินเดือน!U53-ข้อตกลง!$C$11,0),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IF(M53=ข้อตกลง!$A$9,IF(การเลือนเงินเดือน!U53&gt;ข้อตกลง!$C$9,การเลือนเงินเดือน!U53-ข้อตกลง!$C$9,0),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IF(M53=ข้อตกลง!$A$7,IF(การเลือนเงินเดือน!U53&gt;ข้อตกลง!$C$7,การเลือนเงินเดือน!U53-ข้อตกลง!$C$7,0),
)))</f>
        <v>0</v>
      </c>
      <c r="W53" s="101">
        <f t="shared" si="11"/>
        <v>0</v>
      </c>
      <c r="X53" s="102">
        <f t="shared" si="12"/>
        <v>0</v>
      </c>
      <c r="Y53" s="47"/>
      <c r="Z53" s="47"/>
      <c r="AA53" s="47"/>
      <c r="AB53" s="48"/>
    </row>
    <row r="54" spans="11:28" ht="21" customHeight="1" x14ac:dyDescent="0.35">
      <c r="K54" s="107"/>
      <c r="L54" s="108"/>
      <c r="M54" s="108"/>
      <c r="N54" s="91" t="str">
        <f>IF(M54=ข้อตกลง!$A$26,ข้อตกลง!$B$26,
IF(M54=ข้อตกลง!$A$25,ข้อตกลง!$B$25,
IF(M54=ข้อตกลง!$A$24,ข้อตกลง!$B$24,
IF(M54=ข้อตกลง!$A$23,ข้อตกลง!$B$23,
IF(M54=ข้อตกลง!$A$22,ข้อตกลง!$B$22,
IF(M54=ข้อตกลง!$A$21,ข้อตกลง!$B$21,
IF(M54=ข้อตกลง!$A$20,ข้อตกลง!$B$20,"")))))))</f>
        <v/>
      </c>
      <c r="O54" s="87"/>
      <c r="P54" s="93">
        <f>IF(M54=ข้อตกลง!$A$26,IF(การเลือนเงินเดือน!O54&gt;ข้อตกลง!$C$8,ข้อตกลง!$E$7,ข้อตกลง!$E$8),
IF(M54=ข้อตกลง!$A$25,IF(การเลือนเงินเดือน!O54&gt;ข้อตกลง!$C$8,ข้อตกลง!$E$9,ข้อตกลง!$E$10),
IF(M54=ข้อตกลง!$A$24,IF(การเลือนเงินเดือน!O54&gt;ข้อตกลง!$C$10,ข้อตกลง!$E$9,ข้อตกลง!$E$10),
IF(M54=ข้อตกลง!$A$23,IF(การเลือนเงินเดือน!O54&gt;ข้อตกลง!$C$10,ข้อตกลง!$E$11,ข้อตกลง!$E$12),
IF(M54=ข้อตกลง!$A$22,IF(การเลือนเงินเดือน!O54&gt;ข้อตกลง!$C$12,ข้อตกลง!$E$11,ข้อตกลง!$E$12),
IF(M54=ข้อตกลง!$A$21,IF(การเลือนเงินเดือน!O54&gt;ข้อตกลง!$C$14,ข้อตกลง!$E$13,ข้อตกลง!$E$14),
IF(M54=ข้อตกลง!$A$20,IF(การเลือนเงินเดือน!O54&gt;ข้อตกลง!$C$16,ข้อตกลง!$E$15,ข้อตกลง!$E$16),0)))))))</f>
        <v>0</v>
      </c>
      <c r="Q54" s="89"/>
      <c r="R54" s="97" t="str">
        <f t="shared" si="2"/>
        <v/>
      </c>
      <c r="S54" s="128">
        <f t="shared" si="0"/>
        <v>0</v>
      </c>
      <c r="T54" s="95">
        <f t="shared" si="9"/>
        <v>0</v>
      </c>
      <c r="U54" s="98">
        <f t="shared" si="10"/>
        <v>0</v>
      </c>
      <c r="V54" s="104">
        <f>IF(M54=ข้อตกลง!$A$11,IF(การเลือนเงินเดือน!U54&gt;ข้อตกลง!$C$11,การเลือนเงินเดือน!U54-ข้อตกลง!$C$11,0),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IF(M54=ข้อตกลง!$A$9,IF(การเลือนเงินเดือน!U54&gt;ข้อตกลง!$C$9,การเลือนเงินเดือน!U54-ข้อตกลง!$C$9,0),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IF(M54=ข้อตกลง!$A$7,IF(การเลือนเงินเดือน!U54&gt;ข้อตกลง!$C$7,การเลือนเงินเดือน!U54-ข้อตกลง!$C$7,0),
)))</f>
        <v>0</v>
      </c>
      <c r="W54" s="101">
        <f t="shared" si="11"/>
        <v>0</v>
      </c>
      <c r="X54" s="102">
        <f t="shared" si="12"/>
        <v>0</v>
      </c>
      <c r="Y54" s="47"/>
      <c r="Z54" s="47"/>
      <c r="AA54" s="47"/>
      <c r="AB54" s="48"/>
    </row>
    <row r="55" spans="11:28" ht="21" customHeight="1" x14ac:dyDescent="0.35">
      <c r="K55" s="107"/>
      <c r="L55" s="108"/>
      <c r="M55" s="108"/>
      <c r="N55" s="91" t="str">
        <f>IF(M55=ข้อตกลง!$A$26,ข้อตกลง!$B$26,
IF(M55=ข้อตกลง!$A$25,ข้อตกลง!$B$25,
IF(M55=ข้อตกลง!$A$24,ข้อตกลง!$B$24,
IF(M55=ข้อตกลง!$A$23,ข้อตกลง!$B$23,
IF(M55=ข้อตกลง!$A$22,ข้อตกลง!$B$22,
IF(M55=ข้อตกลง!$A$21,ข้อตกลง!$B$21,
IF(M55=ข้อตกลง!$A$20,ข้อตกลง!$B$20,"")))))))</f>
        <v/>
      </c>
      <c r="O55" s="87"/>
      <c r="P55" s="93">
        <f>IF(M55=ข้อตกลง!$A$26,IF(การเลือนเงินเดือน!O55&gt;ข้อตกลง!$C$8,ข้อตกลง!$E$7,ข้อตกลง!$E$8),
IF(M55=ข้อตกลง!$A$25,IF(การเลือนเงินเดือน!O55&gt;ข้อตกลง!$C$8,ข้อตกลง!$E$9,ข้อตกลง!$E$10),
IF(M55=ข้อตกลง!$A$24,IF(การเลือนเงินเดือน!O55&gt;ข้อตกลง!$C$10,ข้อตกลง!$E$9,ข้อตกลง!$E$10),
IF(M55=ข้อตกลง!$A$23,IF(การเลือนเงินเดือน!O55&gt;ข้อตกลง!$C$10,ข้อตกลง!$E$11,ข้อตกลง!$E$12),
IF(M55=ข้อตกลง!$A$22,IF(การเลือนเงินเดือน!O55&gt;ข้อตกลง!$C$12,ข้อตกลง!$E$11,ข้อตกลง!$E$12),
IF(M55=ข้อตกลง!$A$21,IF(การเลือนเงินเดือน!O55&gt;ข้อตกลง!$C$14,ข้อตกลง!$E$13,ข้อตกลง!$E$14),
IF(M55=ข้อตกลง!$A$20,IF(การเลือนเงินเดือน!O55&gt;ข้อตกลง!$C$16,ข้อตกลง!$E$15,ข้อตกลง!$E$16),0)))))))</f>
        <v>0</v>
      </c>
      <c r="Q55" s="89"/>
      <c r="R55" s="97" t="str">
        <f t="shared" si="2"/>
        <v/>
      </c>
      <c r="S55" s="128">
        <f t="shared" si="0"/>
        <v>0</v>
      </c>
      <c r="T55" s="95">
        <f t="shared" si="9"/>
        <v>0</v>
      </c>
      <c r="U55" s="98">
        <f t="shared" si="10"/>
        <v>0</v>
      </c>
      <c r="V55" s="104">
        <f>IF(M55=ข้อตกลง!$A$11,IF(การเลือนเงินเดือน!U55&gt;ข้อตกลง!$C$11,การเลือนเงินเดือน!U55-ข้อตกลง!$C$11,0),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IF(M55=ข้อตกลง!$A$9,IF(การเลือนเงินเดือน!U55&gt;ข้อตกลง!$C$9,การเลือนเงินเดือน!U55-ข้อตกลง!$C$9,0),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IF(M55=ข้อตกลง!$A$7,IF(การเลือนเงินเดือน!U55&gt;ข้อตกลง!$C$7,การเลือนเงินเดือน!U55-ข้อตกลง!$C$7,0),
)))</f>
        <v>0</v>
      </c>
      <c r="W55" s="101">
        <f t="shared" si="11"/>
        <v>0</v>
      </c>
      <c r="X55" s="102">
        <f t="shared" si="12"/>
        <v>0</v>
      </c>
      <c r="Y55" s="47"/>
      <c r="Z55" s="47"/>
      <c r="AA55" s="47"/>
      <c r="AB55" s="47"/>
    </row>
    <row r="56" spans="11:28" ht="21" customHeight="1" x14ac:dyDescent="0.35">
      <c r="K56" s="107"/>
      <c r="L56" s="108"/>
      <c r="M56" s="108"/>
      <c r="N56" s="91" t="str">
        <f>IF(M56=ข้อตกลง!$A$26,ข้อตกลง!$B$26,
IF(M56=ข้อตกลง!$A$25,ข้อตกลง!$B$25,
IF(M56=ข้อตกลง!$A$24,ข้อตกลง!$B$24,
IF(M56=ข้อตกลง!$A$23,ข้อตกลง!$B$23,
IF(M56=ข้อตกลง!$A$22,ข้อตกลง!$B$22,
IF(M56=ข้อตกลง!$A$21,ข้อตกลง!$B$21,
IF(M56=ข้อตกลง!$A$20,ข้อตกลง!$B$20,"")))))))</f>
        <v/>
      </c>
      <c r="O56" s="87"/>
      <c r="P56" s="93">
        <f>IF(M56=ข้อตกลง!$A$26,IF(การเลือนเงินเดือน!O56&gt;ข้อตกลง!$C$8,ข้อตกลง!$E$7,ข้อตกลง!$E$8),
IF(M56=ข้อตกลง!$A$25,IF(การเลือนเงินเดือน!O56&gt;ข้อตกลง!$C$8,ข้อตกลง!$E$9,ข้อตกลง!$E$10),
IF(M56=ข้อตกลง!$A$24,IF(การเลือนเงินเดือน!O56&gt;ข้อตกลง!$C$10,ข้อตกลง!$E$9,ข้อตกลง!$E$10),
IF(M56=ข้อตกลง!$A$23,IF(การเลือนเงินเดือน!O56&gt;ข้อตกลง!$C$10,ข้อตกลง!$E$11,ข้อตกลง!$E$12),
IF(M56=ข้อตกลง!$A$22,IF(การเลือนเงินเดือน!O56&gt;ข้อตกลง!$C$12,ข้อตกลง!$E$11,ข้อตกลง!$E$12),
IF(M56=ข้อตกลง!$A$21,IF(การเลือนเงินเดือน!O56&gt;ข้อตกลง!$C$14,ข้อตกลง!$E$13,ข้อตกลง!$E$14),
IF(M56=ข้อตกลง!$A$20,IF(การเลือนเงินเดือน!O56&gt;ข้อตกลง!$C$16,ข้อตกลง!$E$15,ข้อตกลง!$E$16),0)))))))</f>
        <v>0</v>
      </c>
      <c r="Q56" s="89"/>
      <c r="R56" s="97" t="str">
        <f t="shared" si="2"/>
        <v/>
      </c>
      <c r="S56" s="128">
        <f t="shared" si="0"/>
        <v>0</v>
      </c>
      <c r="T56" s="95">
        <f t="shared" si="9"/>
        <v>0</v>
      </c>
      <c r="U56" s="98">
        <f t="shared" si="10"/>
        <v>0</v>
      </c>
      <c r="V56" s="104">
        <f>IF(M56=ข้อตกลง!$A$11,IF(การเลือนเงินเดือน!U56&gt;ข้อตกลง!$C$11,การเลือนเงินเดือน!U56-ข้อตกลง!$C$11,0),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IF(M56=ข้อตกลง!$A$9,IF(การเลือนเงินเดือน!U56&gt;ข้อตกลง!$C$9,การเลือนเงินเดือน!U56-ข้อตกลง!$C$9,0),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IF(M56=ข้อตกลง!$A$7,IF(การเลือนเงินเดือน!U56&gt;ข้อตกลง!$C$7,การเลือนเงินเดือน!U56-ข้อตกลง!$C$7,0),
)))</f>
        <v>0</v>
      </c>
      <c r="W56" s="101">
        <f t="shared" si="11"/>
        <v>0</v>
      </c>
      <c r="X56" s="102">
        <f t="shared" si="12"/>
        <v>0</v>
      </c>
      <c r="Y56" s="47"/>
      <c r="Z56" s="47"/>
      <c r="AA56" s="47"/>
      <c r="AB56" s="47"/>
    </row>
    <row r="57" spans="11:28" ht="21" customHeight="1" x14ac:dyDescent="0.35">
      <c r="K57" s="107"/>
      <c r="L57" s="108"/>
      <c r="M57" s="108"/>
      <c r="N57" s="91" t="str">
        <f>IF(M57=ข้อตกลง!$A$26,ข้อตกลง!$B$26,
IF(M57=ข้อตกลง!$A$25,ข้อตกลง!$B$25,
IF(M57=ข้อตกลง!$A$24,ข้อตกลง!$B$24,
IF(M57=ข้อตกลง!$A$23,ข้อตกลง!$B$23,
IF(M57=ข้อตกลง!$A$22,ข้อตกลง!$B$22,
IF(M57=ข้อตกลง!$A$21,ข้อตกลง!$B$21,
IF(M57=ข้อตกลง!$A$20,ข้อตกลง!$B$20,"")))))))</f>
        <v/>
      </c>
      <c r="O57" s="87"/>
      <c r="P57" s="93">
        <f>IF(M57=ข้อตกลง!$A$26,IF(การเลือนเงินเดือน!O57&gt;ข้อตกลง!$C$8,ข้อตกลง!$E$7,ข้อตกลง!$E$8),
IF(M57=ข้อตกลง!$A$25,IF(การเลือนเงินเดือน!O57&gt;ข้อตกลง!$C$8,ข้อตกลง!$E$9,ข้อตกลง!$E$10),
IF(M57=ข้อตกลง!$A$24,IF(การเลือนเงินเดือน!O57&gt;ข้อตกลง!$C$10,ข้อตกลง!$E$9,ข้อตกลง!$E$10),
IF(M57=ข้อตกลง!$A$23,IF(การเลือนเงินเดือน!O57&gt;ข้อตกลง!$C$10,ข้อตกลง!$E$11,ข้อตกลง!$E$12),
IF(M57=ข้อตกลง!$A$22,IF(การเลือนเงินเดือน!O57&gt;ข้อตกลง!$C$12,ข้อตกลง!$E$11,ข้อตกลง!$E$12),
IF(M57=ข้อตกลง!$A$21,IF(การเลือนเงินเดือน!O57&gt;ข้อตกลง!$C$14,ข้อตกลง!$E$13,ข้อตกลง!$E$14),
IF(M57=ข้อตกลง!$A$20,IF(การเลือนเงินเดือน!O57&gt;ข้อตกลง!$C$16,ข้อตกลง!$E$15,ข้อตกลง!$E$16),0)))))))</f>
        <v>0</v>
      </c>
      <c r="Q57" s="89"/>
      <c r="R57" s="97" t="str">
        <f t="shared" si="2"/>
        <v/>
      </c>
      <c r="S57" s="128">
        <f t="shared" si="0"/>
        <v>0</v>
      </c>
      <c r="T57" s="95">
        <f t="shared" si="9"/>
        <v>0</v>
      </c>
      <c r="U57" s="98">
        <f t="shared" si="10"/>
        <v>0</v>
      </c>
      <c r="V57" s="104">
        <f>IF(M57=ข้อตกลง!$A$11,IF(การเลือนเงินเดือน!U57&gt;ข้อตกลง!$C$11,การเลือนเงินเดือน!U57-ข้อตกลง!$C$11,0),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IF(M57=ข้อตกลง!$A$9,IF(การเลือนเงินเดือน!U57&gt;ข้อตกลง!$C$9,การเลือนเงินเดือน!U57-ข้อตกลง!$C$9,0),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IF(M57=ข้อตกลง!$A$7,IF(การเลือนเงินเดือน!U57&gt;ข้อตกลง!$C$7,การเลือนเงินเดือน!U57-ข้อตกลง!$C$7,0),
)))</f>
        <v>0</v>
      </c>
      <c r="W57" s="101">
        <f t="shared" si="11"/>
        <v>0</v>
      </c>
      <c r="X57" s="102">
        <f t="shared" si="12"/>
        <v>0</v>
      </c>
      <c r="Y57" s="47"/>
      <c r="Z57" s="47"/>
      <c r="AA57" s="47"/>
      <c r="AB57" s="47"/>
    </row>
    <row r="58" spans="11:28" ht="21" customHeight="1" x14ac:dyDescent="0.35">
      <c r="K58" s="107"/>
      <c r="L58" s="108"/>
      <c r="M58" s="108"/>
      <c r="N58" s="91" t="str">
        <f>IF(M58=ข้อตกลง!$A$26,ข้อตกลง!$B$26,
IF(M58=ข้อตกลง!$A$25,ข้อตกลง!$B$25,
IF(M58=ข้อตกลง!$A$24,ข้อตกลง!$B$24,
IF(M58=ข้อตกลง!$A$23,ข้อตกลง!$B$23,
IF(M58=ข้อตกลง!$A$22,ข้อตกลง!$B$22,
IF(M58=ข้อตกลง!$A$21,ข้อตกลง!$B$21,
IF(M58=ข้อตกลง!$A$20,ข้อตกลง!$B$20,"")))))))</f>
        <v/>
      </c>
      <c r="O58" s="87"/>
      <c r="P58" s="93">
        <f>IF(M58=ข้อตกลง!$A$26,IF(การเลือนเงินเดือน!O58&gt;ข้อตกลง!$C$8,ข้อตกลง!$E$7,ข้อตกลง!$E$8),
IF(M58=ข้อตกลง!$A$25,IF(การเลือนเงินเดือน!O58&gt;ข้อตกลง!$C$8,ข้อตกลง!$E$9,ข้อตกลง!$E$10),
IF(M58=ข้อตกลง!$A$24,IF(การเลือนเงินเดือน!O58&gt;ข้อตกลง!$C$10,ข้อตกลง!$E$9,ข้อตกลง!$E$10),
IF(M58=ข้อตกลง!$A$23,IF(การเลือนเงินเดือน!O58&gt;ข้อตกลง!$C$10,ข้อตกลง!$E$11,ข้อตกลง!$E$12),
IF(M58=ข้อตกลง!$A$22,IF(การเลือนเงินเดือน!O58&gt;ข้อตกลง!$C$12,ข้อตกลง!$E$11,ข้อตกลง!$E$12),
IF(M58=ข้อตกลง!$A$21,IF(การเลือนเงินเดือน!O58&gt;ข้อตกลง!$C$14,ข้อตกลง!$E$13,ข้อตกลง!$E$14),
IF(M58=ข้อตกลง!$A$20,IF(การเลือนเงินเดือน!O58&gt;ข้อตกลง!$C$16,ข้อตกลง!$E$15,ข้อตกลง!$E$16),0)))))))</f>
        <v>0</v>
      </c>
      <c r="Q58" s="89"/>
      <c r="R58" s="97" t="str">
        <f t="shared" si="2"/>
        <v/>
      </c>
      <c r="S58" s="128">
        <f t="shared" si="0"/>
        <v>0</v>
      </c>
      <c r="T58" s="95">
        <f t="shared" si="9"/>
        <v>0</v>
      </c>
      <c r="U58" s="98">
        <f t="shared" si="10"/>
        <v>0</v>
      </c>
      <c r="V58" s="104">
        <f>IF(M58=ข้อตกลง!$A$11,IF(การเลือนเงินเดือน!U58&gt;ข้อตกลง!$C$11,การเลือนเงินเดือน!U58-ข้อตกลง!$C$11,0),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IF(M58=ข้อตกลง!$A$9,IF(การเลือนเงินเดือน!U58&gt;ข้อตกลง!$C$9,การเลือนเงินเดือน!U58-ข้อตกลง!$C$9,0),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IF(M58=ข้อตกลง!$A$7,IF(การเลือนเงินเดือน!U58&gt;ข้อตกลง!$C$7,การเลือนเงินเดือน!U58-ข้อตกลง!$C$7,0),
)))</f>
        <v>0</v>
      </c>
      <c r="W58" s="101">
        <f t="shared" si="11"/>
        <v>0</v>
      </c>
      <c r="X58" s="102">
        <f t="shared" si="12"/>
        <v>0</v>
      </c>
      <c r="Y58" s="47"/>
      <c r="Z58" s="47"/>
      <c r="AA58" s="47"/>
      <c r="AB58" s="47"/>
    </row>
    <row r="59" spans="11:28" ht="21" customHeight="1" x14ac:dyDescent="0.35">
      <c r="K59" s="107"/>
      <c r="L59" s="108"/>
      <c r="M59" s="108"/>
      <c r="N59" s="91" t="str">
        <f>IF(M59=ข้อตกลง!$A$26,ข้อตกลง!$B$26,
IF(M59=ข้อตกลง!$A$25,ข้อตกลง!$B$25,
IF(M59=ข้อตกลง!$A$24,ข้อตกลง!$B$24,
IF(M59=ข้อตกลง!$A$23,ข้อตกลง!$B$23,
IF(M59=ข้อตกลง!$A$22,ข้อตกลง!$B$22,
IF(M59=ข้อตกลง!$A$21,ข้อตกลง!$B$21,
IF(M59=ข้อตกลง!$A$20,ข้อตกลง!$B$20,"")))))))</f>
        <v/>
      </c>
      <c r="O59" s="87"/>
      <c r="P59" s="93">
        <f>IF(M59=ข้อตกลง!$A$26,IF(การเลือนเงินเดือน!O59&gt;ข้อตกลง!$C$8,ข้อตกลง!$E$7,ข้อตกลง!$E$8),
IF(M59=ข้อตกลง!$A$25,IF(การเลือนเงินเดือน!O59&gt;ข้อตกลง!$C$8,ข้อตกลง!$E$9,ข้อตกลง!$E$10),
IF(M59=ข้อตกลง!$A$24,IF(การเลือนเงินเดือน!O59&gt;ข้อตกลง!$C$10,ข้อตกลง!$E$9,ข้อตกลง!$E$10),
IF(M59=ข้อตกลง!$A$23,IF(การเลือนเงินเดือน!O59&gt;ข้อตกลง!$C$10,ข้อตกลง!$E$11,ข้อตกลง!$E$12),
IF(M59=ข้อตกลง!$A$22,IF(การเลือนเงินเดือน!O59&gt;ข้อตกลง!$C$12,ข้อตกลง!$E$11,ข้อตกลง!$E$12),
IF(M59=ข้อตกลง!$A$21,IF(การเลือนเงินเดือน!O59&gt;ข้อตกลง!$C$14,ข้อตกลง!$E$13,ข้อตกลง!$E$14),
IF(M59=ข้อตกลง!$A$20,IF(การเลือนเงินเดือน!O59&gt;ข้อตกลง!$C$16,ข้อตกลง!$E$15,ข้อตกลง!$E$16),0)))))))</f>
        <v>0</v>
      </c>
      <c r="Q59" s="89"/>
      <c r="R59" s="97" t="str">
        <f t="shared" si="2"/>
        <v/>
      </c>
      <c r="S59" s="128">
        <f t="shared" si="0"/>
        <v>0</v>
      </c>
      <c r="T59" s="95">
        <f t="shared" si="9"/>
        <v>0</v>
      </c>
      <c r="U59" s="98">
        <f t="shared" si="10"/>
        <v>0</v>
      </c>
      <c r="V59" s="104">
        <f>IF(M59=ข้อตกลง!$A$11,IF(การเลือนเงินเดือน!U59&gt;ข้อตกลง!$C$11,การเลือนเงินเดือน!U59-ข้อตกลง!$C$11,0),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IF(M59=ข้อตกลง!$A$9,IF(การเลือนเงินเดือน!U59&gt;ข้อตกลง!$C$9,การเลือนเงินเดือน!U59-ข้อตกลง!$C$9,0),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IF(M59=ข้อตกลง!$A$7,IF(การเลือนเงินเดือน!U59&gt;ข้อตกลง!$C$7,การเลือนเงินเดือน!U59-ข้อตกลง!$C$7,0),
)))</f>
        <v>0</v>
      </c>
      <c r="W59" s="101">
        <f t="shared" si="11"/>
        <v>0</v>
      </c>
      <c r="X59" s="102">
        <f t="shared" si="12"/>
        <v>0</v>
      </c>
      <c r="Y59" s="47"/>
      <c r="Z59" s="47"/>
      <c r="AA59" s="47"/>
      <c r="AB59" s="47"/>
    </row>
    <row r="60" spans="11:28" ht="21" customHeight="1" x14ac:dyDescent="0.35">
      <c r="K60" s="107"/>
      <c r="L60" s="108"/>
      <c r="M60" s="108"/>
      <c r="N60" s="91" t="str">
        <f>IF(M60=ข้อตกลง!$A$26,ข้อตกลง!$B$26,
IF(M60=ข้อตกลง!$A$25,ข้อตกลง!$B$25,
IF(M60=ข้อตกลง!$A$24,ข้อตกลง!$B$24,
IF(M60=ข้อตกลง!$A$23,ข้อตกลง!$B$23,
IF(M60=ข้อตกลง!$A$22,ข้อตกลง!$B$22,
IF(M60=ข้อตกลง!$A$21,ข้อตกลง!$B$21,
IF(M60=ข้อตกลง!$A$20,ข้อตกลง!$B$20,"")))))))</f>
        <v/>
      </c>
      <c r="O60" s="87"/>
      <c r="P60" s="93">
        <f>IF(M60=ข้อตกลง!$A$26,IF(การเลือนเงินเดือน!O60&gt;ข้อตกลง!$C$8,ข้อตกลง!$E$7,ข้อตกลง!$E$8),
IF(M60=ข้อตกลง!$A$25,IF(การเลือนเงินเดือน!O60&gt;ข้อตกลง!$C$8,ข้อตกลง!$E$9,ข้อตกลง!$E$10),
IF(M60=ข้อตกลง!$A$24,IF(การเลือนเงินเดือน!O60&gt;ข้อตกลง!$C$10,ข้อตกลง!$E$9,ข้อตกลง!$E$10),
IF(M60=ข้อตกลง!$A$23,IF(การเลือนเงินเดือน!O60&gt;ข้อตกลง!$C$10,ข้อตกลง!$E$11,ข้อตกลง!$E$12),
IF(M60=ข้อตกลง!$A$22,IF(การเลือนเงินเดือน!O60&gt;ข้อตกลง!$C$12,ข้อตกลง!$E$11,ข้อตกลง!$E$12),
IF(M60=ข้อตกลง!$A$21,IF(การเลือนเงินเดือน!O60&gt;ข้อตกลง!$C$14,ข้อตกลง!$E$13,ข้อตกลง!$E$14),
IF(M60=ข้อตกลง!$A$20,IF(การเลือนเงินเดือน!O60&gt;ข้อตกลง!$C$16,ข้อตกลง!$E$15,ข้อตกลง!$E$16),0)))))))</f>
        <v>0</v>
      </c>
      <c r="Q60" s="89"/>
      <c r="R60" s="97" t="str">
        <f t="shared" si="2"/>
        <v/>
      </c>
      <c r="S60" s="128">
        <f t="shared" si="0"/>
        <v>0</v>
      </c>
      <c r="T60" s="95">
        <f t="shared" si="9"/>
        <v>0</v>
      </c>
      <c r="U60" s="98">
        <f t="shared" si="10"/>
        <v>0</v>
      </c>
      <c r="V60" s="104">
        <f>IF(M60=ข้อตกลง!$A$11,IF(การเลือนเงินเดือน!U60&gt;ข้อตกลง!$C$11,การเลือนเงินเดือน!U60-ข้อตกลง!$C$11,0),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IF(M60=ข้อตกลง!$A$9,IF(การเลือนเงินเดือน!U60&gt;ข้อตกลง!$C$9,การเลือนเงินเดือน!U60-ข้อตกลง!$C$9,0),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IF(M60=ข้อตกลง!$A$7,IF(การเลือนเงินเดือน!U60&gt;ข้อตกลง!$C$7,การเลือนเงินเดือน!U60-ข้อตกลง!$C$7,0),
)))</f>
        <v>0</v>
      </c>
      <c r="W60" s="101">
        <f t="shared" si="11"/>
        <v>0</v>
      </c>
      <c r="X60" s="102">
        <f t="shared" si="12"/>
        <v>0</v>
      </c>
      <c r="Y60" s="47"/>
      <c r="Z60" s="47"/>
      <c r="AA60" s="47"/>
      <c r="AB60" s="47"/>
    </row>
    <row r="61" spans="11:28" ht="21" customHeight="1" x14ac:dyDescent="0.35">
      <c r="K61" s="107"/>
      <c r="L61" s="108"/>
      <c r="M61" s="108"/>
      <c r="N61" s="91" t="str">
        <f>IF(M61=ข้อตกลง!$A$26,ข้อตกลง!$B$26,
IF(M61=ข้อตกลง!$A$25,ข้อตกลง!$B$25,
IF(M61=ข้อตกลง!$A$24,ข้อตกลง!$B$24,
IF(M61=ข้อตกลง!$A$23,ข้อตกลง!$B$23,
IF(M61=ข้อตกลง!$A$22,ข้อตกลง!$B$22,
IF(M61=ข้อตกลง!$A$21,ข้อตกลง!$B$21,
IF(M61=ข้อตกลง!$A$20,ข้อตกลง!$B$20,"")))))))</f>
        <v/>
      </c>
      <c r="O61" s="87"/>
      <c r="P61" s="93">
        <f>IF(M61=ข้อตกลง!$A$26,IF(การเลือนเงินเดือน!O61&gt;ข้อตกลง!$C$8,ข้อตกลง!$E$7,ข้อตกลง!$E$8),
IF(M61=ข้อตกลง!$A$25,IF(การเลือนเงินเดือน!O61&gt;ข้อตกลง!$C$8,ข้อตกลง!$E$9,ข้อตกลง!$E$10),
IF(M61=ข้อตกลง!$A$24,IF(การเลือนเงินเดือน!O61&gt;ข้อตกลง!$C$10,ข้อตกลง!$E$9,ข้อตกลง!$E$10),
IF(M61=ข้อตกลง!$A$23,IF(การเลือนเงินเดือน!O61&gt;ข้อตกลง!$C$10,ข้อตกลง!$E$11,ข้อตกลง!$E$12),
IF(M61=ข้อตกลง!$A$22,IF(การเลือนเงินเดือน!O61&gt;ข้อตกลง!$C$12,ข้อตกลง!$E$11,ข้อตกลง!$E$12),
IF(M61=ข้อตกลง!$A$21,IF(การเลือนเงินเดือน!O61&gt;ข้อตกลง!$C$14,ข้อตกลง!$E$13,ข้อตกลง!$E$14),
IF(M61=ข้อตกลง!$A$20,IF(การเลือนเงินเดือน!O61&gt;ข้อตกลง!$C$16,ข้อตกลง!$E$15,ข้อตกลง!$E$16),0)))))))</f>
        <v>0</v>
      </c>
      <c r="Q61" s="89"/>
      <c r="R61" s="97" t="str">
        <f t="shared" si="2"/>
        <v/>
      </c>
      <c r="S61" s="128">
        <f t="shared" si="0"/>
        <v>0</v>
      </c>
      <c r="T61" s="95">
        <f t="shared" si="9"/>
        <v>0</v>
      </c>
      <c r="U61" s="98">
        <f t="shared" si="10"/>
        <v>0</v>
      </c>
      <c r="V61" s="104">
        <f>IF(M61=ข้อตกลง!$A$11,IF(การเลือนเงินเดือน!U61&gt;ข้อตกลง!$C$11,การเลือนเงินเดือน!U61-ข้อตกลง!$C$11,0),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IF(M61=ข้อตกลง!$A$9,IF(การเลือนเงินเดือน!U61&gt;ข้อตกลง!$C$9,การเลือนเงินเดือน!U61-ข้อตกลง!$C$9,0),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IF(M61=ข้อตกลง!$A$7,IF(การเลือนเงินเดือน!U61&gt;ข้อตกลง!$C$7,การเลือนเงินเดือน!U61-ข้อตกลง!$C$7,0),
)))</f>
        <v>0</v>
      </c>
      <c r="W61" s="101">
        <f t="shared" si="11"/>
        <v>0</v>
      </c>
      <c r="X61" s="102">
        <f t="shared" si="12"/>
        <v>0</v>
      </c>
      <c r="Y61" s="47"/>
      <c r="Z61" s="47"/>
      <c r="AA61" s="47"/>
      <c r="AB61" s="47"/>
    </row>
    <row r="62" spans="11:28" ht="21" customHeight="1" x14ac:dyDescent="0.35">
      <c r="K62" s="107"/>
      <c r="L62" s="108"/>
      <c r="M62" s="108"/>
      <c r="N62" s="91" t="str">
        <f>IF(M62=ข้อตกลง!$A$26,ข้อตกลง!$B$26,
IF(M62=ข้อตกลง!$A$25,ข้อตกลง!$B$25,
IF(M62=ข้อตกลง!$A$24,ข้อตกลง!$B$24,
IF(M62=ข้อตกลง!$A$23,ข้อตกลง!$B$23,
IF(M62=ข้อตกลง!$A$22,ข้อตกลง!$B$22,
IF(M62=ข้อตกลง!$A$21,ข้อตกลง!$B$21,
IF(M62=ข้อตกลง!$A$20,ข้อตกลง!$B$20,"")))))))</f>
        <v/>
      </c>
      <c r="O62" s="87"/>
      <c r="P62" s="93">
        <f>IF(M62=ข้อตกลง!$A$26,IF(การเลือนเงินเดือน!O62&gt;ข้อตกลง!$C$8,ข้อตกลง!$E$7,ข้อตกลง!$E$8),
IF(M62=ข้อตกลง!$A$25,IF(การเลือนเงินเดือน!O62&gt;ข้อตกลง!$C$8,ข้อตกลง!$E$9,ข้อตกลง!$E$10),
IF(M62=ข้อตกลง!$A$24,IF(การเลือนเงินเดือน!O62&gt;ข้อตกลง!$C$10,ข้อตกลง!$E$9,ข้อตกลง!$E$10),
IF(M62=ข้อตกลง!$A$23,IF(การเลือนเงินเดือน!O62&gt;ข้อตกลง!$C$10,ข้อตกลง!$E$11,ข้อตกลง!$E$12),
IF(M62=ข้อตกลง!$A$22,IF(การเลือนเงินเดือน!O62&gt;ข้อตกลง!$C$12,ข้อตกลง!$E$11,ข้อตกลง!$E$12),
IF(M62=ข้อตกลง!$A$21,IF(การเลือนเงินเดือน!O62&gt;ข้อตกลง!$C$14,ข้อตกลง!$E$13,ข้อตกลง!$E$14),
IF(M62=ข้อตกลง!$A$20,IF(การเลือนเงินเดือน!O62&gt;ข้อตกลง!$C$16,ข้อตกลง!$E$15,ข้อตกลง!$E$16),0)))))))</f>
        <v>0</v>
      </c>
      <c r="Q62" s="89"/>
      <c r="R62" s="97" t="str">
        <f t="shared" si="2"/>
        <v/>
      </c>
      <c r="S62" s="128">
        <f t="shared" si="0"/>
        <v>0</v>
      </c>
      <c r="T62" s="95">
        <f t="shared" si="9"/>
        <v>0</v>
      </c>
      <c r="U62" s="98">
        <f t="shared" si="10"/>
        <v>0</v>
      </c>
      <c r="V62" s="104">
        <f>IF(M62=ข้อตกลง!$A$11,IF(การเลือนเงินเดือน!U62&gt;ข้อตกลง!$C$11,การเลือนเงินเดือน!U62-ข้อตกลง!$C$11,0),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IF(M62=ข้อตกลง!$A$9,IF(การเลือนเงินเดือน!U62&gt;ข้อตกลง!$C$9,การเลือนเงินเดือน!U62-ข้อตกลง!$C$9,0),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IF(M62=ข้อตกลง!$A$7,IF(การเลือนเงินเดือน!U62&gt;ข้อตกลง!$C$7,การเลือนเงินเดือน!U62-ข้อตกลง!$C$7,0),
)))</f>
        <v>0</v>
      </c>
      <c r="W62" s="101">
        <f t="shared" si="11"/>
        <v>0</v>
      </c>
      <c r="X62" s="102">
        <f t="shared" si="12"/>
        <v>0</v>
      </c>
      <c r="Y62" s="47"/>
      <c r="Z62" s="47"/>
      <c r="AA62" s="47"/>
      <c r="AB62" s="47"/>
    </row>
    <row r="63" spans="11:28" ht="21" customHeight="1" x14ac:dyDescent="0.35">
      <c r="K63" s="107"/>
      <c r="L63" s="108"/>
      <c r="M63" s="108"/>
      <c r="N63" s="91" t="str">
        <f>IF(M63=ข้อตกลง!$A$26,ข้อตกลง!$B$26,
IF(M63=ข้อตกลง!$A$25,ข้อตกลง!$B$25,
IF(M63=ข้อตกลง!$A$24,ข้อตกลง!$B$24,
IF(M63=ข้อตกลง!$A$23,ข้อตกลง!$B$23,
IF(M63=ข้อตกลง!$A$22,ข้อตกลง!$B$22,
IF(M63=ข้อตกลง!$A$21,ข้อตกลง!$B$21,
IF(M63=ข้อตกลง!$A$20,ข้อตกลง!$B$20,"")))))))</f>
        <v/>
      </c>
      <c r="O63" s="87"/>
      <c r="P63" s="93">
        <f>IF(M63=ข้อตกลง!$A$26,IF(การเลือนเงินเดือน!O63&gt;ข้อตกลง!$C$8,ข้อตกลง!$E$7,ข้อตกลง!$E$8),
IF(M63=ข้อตกลง!$A$25,IF(การเลือนเงินเดือน!O63&gt;ข้อตกลง!$C$8,ข้อตกลง!$E$9,ข้อตกลง!$E$10),
IF(M63=ข้อตกลง!$A$24,IF(การเลือนเงินเดือน!O63&gt;ข้อตกลง!$C$10,ข้อตกลง!$E$9,ข้อตกลง!$E$10),
IF(M63=ข้อตกลง!$A$23,IF(การเลือนเงินเดือน!O63&gt;ข้อตกลง!$C$10,ข้อตกลง!$E$11,ข้อตกลง!$E$12),
IF(M63=ข้อตกลง!$A$22,IF(การเลือนเงินเดือน!O63&gt;ข้อตกลง!$C$12,ข้อตกลง!$E$11,ข้อตกลง!$E$12),
IF(M63=ข้อตกลง!$A$21,IF(การเลือนเงินเดือน!O63&gt;ข้อตกลง!$C$14,ข้อตกลง!$E$13,ข้อตกลง!$E$14),
IF(M63=ข้อตกลง!$A$20,IF(การเลือนเงินเดือน!O63&gt;ข้อตกลง!$C$16,ข้อตกลง!$E$15,ข้อตกลง!$E$16),0)))))))</f>
        <v>0</v>
      </c>
      <c r="Q63" s="89"/>
      <c r="R63" s="97" t="str">
        <f t="shared" si="2"/>
        <v/>
      </c>
      <c r="S63" s="128">
        <f t="shared" si="0"/>
        <v>0</v>
      </c>
      <c r="T63" s="95">
        <f t="shared" si="9"/>
        <v>0</v>
      </c>
      <c r="U63" s="98">
        <f t="shared" si="10"/>
        <v>0</v>
      </c>
      <c r="V63" s="104">
        <f>IF(M63=ข้อตกลง!$A$11,IF(การเลือนเงินเดือน!U63&gt;ข้อตกลง!$C$11,การเลือนเงินเดือน!U63-ข้อตกลง!$C$11,0),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IF(M63=ข้อตกลง!$A$9,IF(การเลือนเงินเดือน!U63&gt;ข้อตกลง!$C$9,การเลือนเงินเดือน!U63-ข้อตกลง!$C$9,0),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IF(M63=ข้อตกลง!$A$7,IF(การเลือนเงินเดือน!U63&gt;ข้อตกลง!$C$7,การเลือนเงินเดือน!U63-ข้อตกลง!$C$7,0),
)))</f>
        <v>0</v>
      </c>
      <c r="W63" s="101">
        <f t="shared" si="11"/>
        <v>0</v>
      </c>
      <c r="X63" s="102">
        <f t="shared" si="12"/>
        <v>0</v>
      </c>
      <c r="Y63" s="47"/>
      <c r="Z63" s="47"/>
      <c r="AA63" s="47"/>
      <c r="AB63" s="47"/>
    </row>
    <row r="64" spans="11:28" ht="21" customHeight="1" x14ac:dyDescent="0.35">
      <c r="K64" s="107"/>
      <c r="L64" s="108"/>
      <c r="M64" s="108"/>
      <c r="N64" s="91" t="str">
        <f>IF(M64=ข้อตกลง!$A$26,ข้อตกลง!$B$26,
IF(M64=ข้อตกลง!$A$25,ข้อตกลง!$B$25,
IF(M64=ข้อตกลง!$A$24,ข้อตกลง!$B$24,
IF(M64=ข้อตกลง!$A$23,ข้อตกลง!$B$23,
IF(M64=ข้อตกลง!$A$22,ข้อตกลง!$B$22,
IF(M64=ข้อตกลง!$A$21,ข้อตกลง!$B$21,
IF(M64=ข้อตกลง!$A$20,ข้อตกลง!$B$20,"")))))))</f>
        <v/>
      </c>
      <c r="O64" s="87"/>
      <c r="P64" s="93">
        <f>IF(M64=ข้อตกลง!$A$26,IF(การเลือนเงินเดือน!O64&gt;ข้อตกลง!$C$8,ข้อตกลง!$E$7,ข้อตกลง!$E$8),
IF(M64=ข้อตกลง!$A$25,IF(การเลือนเงินเดือน!O64&gt;ข้อตกลง!$C$8,ข้อตกลง!$E$9,ข้อตกลง!$E$10),
IF(M64=ข้อตกลง!$A$24,IF(การเลือนเงินเดือน!O64&gt;ข้อตกลง!$C$10,ข้อตกลง!$E$9,ข้อตกลง!$E$10),
IF(M64=ข้อตกลง!$A$23,IF(การเลือนเงินเดือน!O64&gt;ข้อตกลง!$C$10,ข้อตกลง!$E$11,ข้อตกลง!$E$12),
IF(M64=ข้อตกลง!$A$22,IF(การเลือนเงินเดือน!O64&gt;ข้อตกลง!$C$12,ข้อตกลง!$E$11,ข้อตกลง!$E$12),
IF(M64=ข้อตกลง!$A$21,IF(การเลือนเงินเดือน!O64&gt;ข้อตกลง!$C$14,ข้อตกลง!$E$13,ข้อตกลง!$E$14),
IF(M64=ข้อตกลง!$A$20,IF(การเลือนเงินเดือน!O64&gt;ข้อตกลง!$C$16,ข้อตกลง!$E$15,ข้อตกลง!$E$16),0)))))))</f>
        <v>0</v>
      </c>
      <c r="Q64" s="89"/>
      <c r="R64" s="97" t="str">
        <f t="shared" si="2"/>
        <v/>
      </c>
      <c r="S64" s="128">
        <f t="shared" si="0"/>
        <v>0</v>
      </c>
      <c r="T64" s="95">
        <f t="shared" si="9"/>
        <v>0</v>
      </c>
      <c r="U64" s="98">
        <f t="shared" si="10"/>
        <v>0</v>
      </c>
      <c r="V64" s="104">
        <f>IF(M64=ข้อตกลง!$A$11,IF(การเลือนเงินเดือน!U64&gt;ข้อตกลง!$C$11,การเลือนเงินเดือน!U64-ข้อตกลง!$C$11,0),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IF(M64=ข้อตกลง!$A$9,IF(การเลือนเงินเดือน!U64&gt;ข้อตกลง!$C$9,การเลือนเงินเดือน!U64-ข้อตกลง!$C$9,0),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IF(M64=ข้อตกลง!$A$7,IF(การเลือนเงินเดือน!U64&gt;ข้อตกลง!$C$7,การเลือนเงินเดือน!U64-ข้อตกลง!$C$7,0),
)))</f>
        <v>0</v>
      </c>
      <c r="W64" s="101">
        <f t="shared" si="11"/>
        <v>0</v>
      </c>
      <c r="X64" s="102">
        <f t="shared" si="12"/>
        <v>0</v>
      </c>
      <c r="Y64" s="47"/>
      <c r="Z64" s="47"/>
      <c r="AA64" s="47"/>
      <c r="AB64" s="47"/>
    </row>
    <row r="65" spans="11:28" ht="21" customHeight="1" x14ac:dyDescent="0.35">
      <c r="K65" s="107"/>
      <c r="L65" s="108"/>
      <c r="M65" s="108"/>
      <c r="N65" s="91" t="str">
        <f>IF(M65=ข้อตกลง!$A$26,ข้อตกลง!$B$26,
IF(M65=ข้อตกลง!$A$25,ข้อตกลง!$B$25,
IF(M65=ข้อตกลง!$A$24,ข้อตกลง!$B$24,
IF(M65=ข้อตกลง!$A$23,ข้อตกลง!$B$23,
IF(M65=ข้อตกลง!$A$22,ข้อตกลง!$B$22,
IF(M65=ข้อตกลง!$A$21,ข้อตกลง!$B$21,
IF(M65=ข้อตกลง!$A$20,ข้อตกลง!$B$20,"")))))))</f>
        <v/>
      </c>
      <c r="O65" s="87"/>
      <c r="P65" s="93">
        <f>IF(M65=ข้อตกลง!$A$26,IF(การเลือนเงินเดือน!O65&gt;ข้อตกลง!$C$8,ข้อตกลง!$E$7,ข้อตกลง!$E$8),
IF(M65=ข้อตกลง!$A$25,IF(การเลือนเงินเดือน!O65&gt;ข้อตกลง!$C$8,ข้อตกลง!$E$9,ข้อตกลง!$E$10),
IF(M65=ข้อตกลง!$A$24,IF(การเลือนเงินเดือน!O65&gt;ข้อตกลง!$C$10,ข้อตกลง!$E$9,ข้อตกลง!$E$10),
IF(M65=ข้อตกลง!$A$23,IF(การเลือนเงินเดือน!O65&gt;ข้อตกลง!$C$10,ข้อตกลง!$E$11,ข้อตกลง!$E$12),
IF(M65=ข้อตกลง!$A$22,IF(การเลือนเงินเดือน!O65&gt;ข้อตกลง!$C$12,ข้อตกลง!$E$11,ข้อตกลง!$E$12),
IF(M65=ข้อตกลง!$A$21,IF(การเลือนเงินเดือน!O65&gt;ข้อตกลง!$C$14,ข้อตกลง!$E$13,ข้อตกลง!$E$14),
IF(M65=ข้อตกลง!$A$20,IF(การเลือนเงินเดือน!O65&gt;ข้อตกลง!$C$16,ข้อตกลง!$E$15,ข้อตกลง!$E$16),0)))))))</f>
        <v>0</v>
      </c>
      <c r="Q65" s="89"/>
      <c r="R65" s="97" t="str">
        <f t="shared" si="2"/>
        <v/>
      </c>
      <c r="S65" s="128">
        <f t="shared" si="0"/>
        <v>0</v>
      </c>
      <c r="T65" s="95">
        <f t="shared" si="9"/>
        <v>0</v>
      </c>
      <c r="U65" s="98">
        <f t="shared" si="10"/>
        <v>0</v>
      </c>
      <c r="V65" s="104">
        <f>IF(M65=ข้อตกลง!$A$11,IF(การเลือนเงินเดือน!U65&gt;ข้อตกลง!$C$11,การเลือนเงินเดือน!U65-ข้อตกลง!$C$11,0),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IF(M65=ข้อตกลง!$A$9,IF(การเลือนเงินเดือน!U65&gt;ข้อตกลง!$C$9,การเลือนเงินเดือน!U65-ข้อตกลง!$C$9,0),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IF(M65=ข้อตกลง!$A$7,IF(การเลือนเงินเดือน!U65&gt;ข้อตกลง!$C$7,การเลือนเงินเดือน!U65-ข้อตกลง!$C$7,0),
)))</f>
        <v>0</v>
      </c>
      <c r="W65" s="101">
        <f t="shared" si="11"/>
        <v>0</v>
      </c>
      <c r="X65" s="102">
        <f t="shared" si="12"/>
        <v>0</v>
      </c>
      <c r="Y65" s="47"/>
      <c r="Z65" s="47"/>
      <c r="AA65" s="47"/>
      <c r="AB65" s="47"/>
    </row>
    <row r="66" spans="11:28" ht="21" customHeight="1" x14ac:dyDescent="0.35">
      <c r="K66" s="107"/>
      <c r="L66" s="108"/>
      <c r="M66" s="108"/>
      <c r="N66" s="91" t="str">
        <f>IF(M66=ข้อตกลง!$A$26,ข้อตกลง!$B$26,
IF(M66=ข้อตกลง!$A$25,ข้อตกลง!$B$25,
IF(M66=ข้อตกลง!$A$24,ข้อตกลง!$B$24,
IF(M66=ข้อตกลง!$A$23,ข้อตกลง!$B$23,
IF(M66=ข้อตกลง!$A$22,ข้อตกลง!$B$22,
IF(M66=ข้อตกลง!$A$21,ข้อตกลง!$B$21,
IF(M66=ข้อตกลง!$A$20,ข้อตกลง!$B$20,"")))))))</f>
        <v/>
      </c>
      <c r="O66" s="87"/>
      <c r="P66" s="93">
        <f>IF(M66=ข้อตกลง!$A$26,IF(การเลือนเงินเดือน!O66&gt;ข้อตกลง!$C$8,ข้อตกลง!$E$7,ข้อตกลง!$E$8),
IF(M66=ข้อตกลง!$A$25,IF(การเลือนเงินเดือน!O66&gt;ข้อตกลง!$C$8,ข้อตกลง!$E$9,ข้อตกลง!$E$10),
IF(M66=ข้อตกลง!$A$24,IF(การเลือนเงินเดือน!O66&gt;ข้อตกลง!$C$10,ข้อตกลง!$E$9,ข้อตกลง!$E$10),
IF(M66=ข้อตกลง!$A$23,IF(การเลือนเงินเดือน!O66&gt;ข้อตกลง!$C$10,ข้อตกลง!$E$11,ข้อตกลง!$E$12),
IF(M66=ข้อตกลง!$A$22,IF(การเลือนเงินเดือน!O66&gt;ข้อตกลง!$C$12,ข้อตกลง!$E$11,ข้อตกลง!$E$12),
IF(M66=ข้อตกลง!$A$21,IF(การเลือนเงินเดือน!O66&gt;ข้อตกลง!$C$14,ข้อตกลง!$E$13,ข้อตกลง!$E$14),
IF(M66=ข้อตกลง!$A$20,IF(การเลือนเงินเดือน!O66&gt;ข้อตกลง!$C$16,ข้อตกลง!$E$15,ข้อตกลง!$E$16),0)))))))</f>
        <v>0</v>
      </c>
      <c r="Q66" s="89"/>
      <c r="R66" s="97" t="str">
        <f t="shared" si="2"/>
        <v/>
      </c>
      <c r="S66" s="128">
        <f t="shared" si="0"/>
        <v>0</v>
      </c>
      <c r="T66" s="95">
        <f t="shared" si="9"/>
        <v>0</v>
      </c>
      <c r="U66" s="98">
        <f t="shared" si="10"/>
        <v>0</v>
      </c>
      <c r="V66" s="104">
        <f>IF(M66=ข้อตกลง!$A$11,IF(การเลือนเงินเดือน!U66&gt;ข้อตกลง!$C$11,การเลือนเงินเดือน!U66-ข้อตกลง!$C$11,0),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IF(M66=ข้อตกลง!$A$9,IF(การเลือนเงินเดือน!U66&gt;ข้อตกลง!$C$9,การเลือนเงินเดือน!U66-ข้อตกลง!$C$9,0),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IF(M66=ข้อตกลง!$A$7,IF(การเลือนเงินเดือน!U66&gt;ข้อตกลง!$C$7,การเลือนเงินเดือน!U66-ข้อตกลง!$C$7,0),
)))</f>
        <v>0</v>
      </c>
      <c r="W66" s="101">
        <f t="shared" si="11"/>
        <v>0</v>
      </c>
      <c r="X66" s="102">
        <f t="shared" si="12"/>
        <v>0</v>
      </c>
      <c r="Y66" s="47"/>
      <c r="Z66" s="47"/>
      <c r="AA66" s="47"/>
      <c r="AB66" s="47"/>
    </row>
    <row r="67" spans="11:28" ht="21" customHeight="1" x14ac:dyDescent="0.35">
      <c r="K67" s="107"/>
      <c r="L67" s="108"/>
      <c r="M67" s="108"/>
      <c r="N67" s="91" t="str">
        <f>IF(M67=ข้อตกลง!$A$26,ข้อตกลง!$B$26,
IF(M67=ข้อตกลง!$A$25,ข้อตกลง!$B$25,
IF(M67=ข้อตกลง!$A$24,ข้อตกลง!$B$24,
IF(M67=ข้อตกลง!$A$23,ข้อตกลง!$B$23,
IF(M67=ข้อตกลง!$A$22,ข้อตกลง!$B$22,
IF(M67=ข้อตกลง!$A$21,ข้อตกลง!$B$21,
IF(M67=ข้อตกลง!$A$20,ข้อตกลง!$B$20,"")))))))</f>
        <v/>
      </c>
      <c r="O67" s="87"/>
      <c r="P67" s="93">
        <f>IF(M67=ข้อตกลง!$A$26,IF(การเลือนเงินเดือน!O67&gt;ข้อตกลง!$C$8,ข้อตกลง!$E$7,ข้อตกลง!$E$8),
IF(M67=ข้อตกลง!$A$25,IF(การเลือนเงินเดือน!O67&gt;ข้อตกลง!$C$8,ข้อตกลง!$E$9,ข้อตกลง!$E$10),
IF(M67=ข้อตกลง!$A$24,IF(การเลือนเงินเดือน!O67&gt;ข้อตกลง!$C$10,ข้อตกลง!$E$9,ข้อตกลง!$E$10),
IF(M67=ข้อตกลง!$A$23,IF(การเลือนเงินเดือน!O67&gt;ข้อตกลง!$C$10,ข้อตกลง!$E$11,ข้อตกลง!$E$12),
IF(M67=ข้อตกลง!$A$22,IF(การเลือนเงินเดือน!O67&gt;ข้อตกลง!$C$12,ข้อตกลง!$E$11,ข้อตกลง!$E$12),
IF(M67=ข้อตกลง!$A$21,IF(การเลือนเงินเดือน!O67&gt;ข้อตกลง!$C$14,ข้อตกลง!$E$13,ข้อตกลง!$E$14),
IF(M67=ข้อตกลง!$A$20,IF(การเลือนเงินเดือน!O67&gt;ข้อตกลง!$C$16,ข้อตกลง!$E$15,ข้อตกลง!$E$16),0)))))))</f>
        <v>0</v>
      </c>
      <c r="Q67" s="89"/>
      <c r="R67" s="97" t="str">
        <f t="shared" si="2"/>
        <v/>
      </c>
      <c r="S67" s="128">
        <f t="shared" si="0"/>
        <v>0</v>
      </c>
      <c r="T67" s="95">
        <f t="shared" si="9"/>
        <v>0</v>
      </c>
      <c r="U67" s="98">
        <f t="shared" si="10"/>
        <v>0</v>
      </c>
      <c r="V67" s="104">
        <f>IF(M67=ข้อตกลง!$A$11,IF(การเลือนเงินเดือน!U67&gt;ข้อตกลง!$C$11,การเลือนเงินเดือน!U67-ข้อตกลง!$C$11,0),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IF(M67=ข้อตกลง!$A$9,IF(การเลือนเงินเดือน!U67&gt;ข้อตกลง!$C$9,การเลือนเงินเดือน!U67-ข้อตกลง!$C$9,0),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IF(M67=ข้อตกลง!$A$7,IF(การเลือนเงินเดือน!U67&gt;ข้อตกลง!$C$7,การเลือนเงินเดือน!U67-ข้อตกลง!$C$7,0),
)))</f>
        <v>0</v>
      </c>
      <c r="W67" s="101">
        <f t="shared" si="11"/>
        <v>0</v>
      </c>
      <c r="X67" s="102">
        <f t="shared" si="12"/>
        <v>0</v>
      </c>
      <c r="Y67" s="47"/>
      <c r="Z67" s="47"/>
      <c r="AA67" s="47"/>
      <c r="AB67" s="47"/>
    </row>
    <row r="68" spans="11:28" ht="21" customHeight="1" x14ac:dyDescent="0.35">
      <c r="K68" s="107"/>
      <c r="L68" s="108"/>
      <c r="M68" s="108"/>
      <c r="N68" s="91" t="str">
        <f>IF(M68=ข้อตกลง!$A$26,ข้อตกลง!$B$26,
IF(M68=ข้อตกลง!$A$25,ข้อตกลง!$B$25,
IF(M68=ข้อตกลง!$A$24,ข้อตกลง!$B$24,
IF(M68=ข้อตกลง!$A$23,ข้อตกลง!$B$23,
IF(M68=ข้อตกลง!$A$22,ข้อตกลง!$B$22,
IF(M68=ข้อตกลง!$A$21,ข้อตกลง!$B$21,
IF(M68=ข้อตกลง!$A$20,ข้อตกลง!$B$20,"")))))))</f>
        <v/>
      </c>
      <c r="O68" s="87"/>
      <c r="P68" s="93">
        <f>IF(M68=ข้อตกลง!$A$26,IF(การเลือนเงินเดือน!O68&gt;ข้อตกลง!$C$8,ข้อตกลง!$E$7,ข้อตกลง!$E$8),
IF(M68=ข้อตกลง!$A$25,IF(การเลือนเงินเดือน!O68&gt;ข้อตกลง!$C$8,ข้อตกลง!$E$9,ข้อตกลง!$E$10),
IF(M68=ข้อตกลง!$A$24,IF(การเลือนเงินเดือน!O68&gt;ข้อตกลง!$C$10,ข้อตกลง!$E$9,ข้อตกลง!$E$10),
IF(M68=ข้อตกลง!$A$23,IF(การเลือนเงินเดือน!O68&gt;ข้อตกลง!$C$10,ข้อตกลง!$E$11,ข้อตกลง!$E$12),
IF(M68=ข้อตกลง!$A$22,IF(การเลือนเงินเดือน!O68&gt;ข้อตกลง!$C$12,ข้อตกลง!$E$11,ข้อตกลง!$E$12),
IF(M68=ข้อตกลง!$A$21,IF(การเลือนเงินเดือน!O68&gt;ข้อตกลง!$C$14,ข้อตกลง!$E$13,ข้อตกลง!$E$14),
IF(M68=ข้อตกลง!$A$20,IF(การเลือนเงินเดือน!O68&gt;ข้อตกลง!$C$16,ข้อตกลง!$E$15,ข้อตกลง!$E$16),0)))))))</f>
        <v>0</v>
      </c>
      <c r="Q68" s="89"/>
      <c r="R68" s="97" t="str">
        <f t="shared" si="2"/>
        <v/>
      </c>
      <c r="S68" s="128">
        <f t="shared" si="0"/>
        <v>0</v>
      </c>
      <c r="T68" s="95">
        <f t="shared" si="9"/>
        <v>0</v>
      </c>
      <c r="U68" s="98">
        <f t="shared" si="10"/>
        <v>0</v>
      </c>
      <c r="V68" s="104">
        <f>IF(M68=ข้อตกลง!$A$11,IF(การเลือนเงินเดือน!U68&gt;ข้อตกลง!$C$11,การเลือนเงินเดือน!U68-ข้อตกลง!$C$11,0),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IF(M68=ข้อตกลง!$A$9,IF(การเลือนเงินเดือน!U68&gt;ข้อตกลง!$C$9,การเลือนเงินเดือน!U68-ข้อตกลง!$C$9,0),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IF(M68=ข้อตกลง!$A$7,IF(การเลือนเงินเดือน!U68&gt;ข้อตกลง!$C$7,การเลือนเงินเดือน!U68-ข้อตกลง!$C$7,0),
)))</f>
        <v>0</v>
      </c>
      <c r="W68" s="101">
        <f t="shared" si="11"/>
        <v>0</v>
      </c>
      <c r="X68" s="102">
        <f t="shared" si="12"/>
        <v>0</v>
      </c>
      <c r="Y68" s="47"/>
      <c r="Z68" s="47"/>
      <c r="AA68" s="47"/>
      <c r="AB68" s="47"/>
    </row>
    <row r="69" spans="11:28" ht="21" x14ac:dyDescent="0.35">
      <c r="K69" s="107"/>
      <c r="L69" s="108"/>
      <c r="M69" s="108"/>
      <c r="N69" s="91" t="str">
        <f>IF(M69=ข้อตกลง!$A$26,ข้อตกลง!$B$26,
IF(M69=ข้อตกลง!$A$25,ข้อตกลง!$B$25,
IF(M69=ข้อตกลง!$A$24,ข้อตกลง!$B$24,
IF(M69=ข้อตกลง!$A$23,ข้อตกลง!$B$23,
IF(M69=ข้อตกลง!$A$22,ข้อตกลง!$B$22,
IF(M69=ข้อตกลง!$A$21,ข้อตกลง!$B$21,
IF(M69=ข้อตกลง!$A$20,ข้อตกลง!$B$20,"")))))))</f>
        <v/>
      </c>
      <c r="O69" s="87"/>
      <c r="P69" s="93">
        <f>IF(M69=ข้อตกลง!$A$26,IF(การเลือนเงินเดือน!O69&gt;ข้อตกลง!$C$8,ข้อตกลง!$E$7,ข้อตกลง!$E$8),
IF(M69=ข้อตกลง!$A$25,IF(การเลือนเงินเดือน!O69&gt;ข้อตกลง!$C$8,ข้อตกลง!$E$9,ข้อตกลง!$E$10),
IF(M69=ข้อตกลง!$A$24,IF(การเลือนเงินเดือน!O69&gt;ข้อตกลง!$C$10,ข้อตกลง!$E$9,ข้อตกลง!$E$10),
IF(M69=ข้อตกลง!$A$23,IF(การเลือนเงินเดือน!O69&gt;ข้อตกลง!$C$10,ข้อตกลง!$E$11,ข้อตกลง!$E$12),
IF(M69=ข้อตกลง!$A$22,IF(การเลือนเงินเดือน!O69&gt;ข้อตกลง!$C$12,ข้อตกลง!$E$11,ข้อตกลง!$E$12),
IF(M69=ข้อตกลง!$A$21,IF(การเลือนเงินเดือน!O69&gt;ข้อตกลง!$C$14,ข้อตกลง!$E$13,ข้อตกลง!$E$14),
IF(M69=ข้อตกลง!$A$20,IF(การเลือนเงินเดือน!O69&gt;ข้อตกลง!$C$16,ข้อตกลง!$E$15,ข้อตกลง!$E$16),0)))))))</f>
        <v>0</v>
      </c>
      <c r="Q69" s="89"/>
      <c r="R69" s="97" t="str">
        <f t="shared" si="2"/>
        <v/>
      </c>
      <c r="S69" s="128">
        <f t="shared" si="0"/>
        <v>0</v>
      </c>
      <c r="T69" s="95">
        <f t="shared" si="9"/>
        <v>0</v>
      </c>
      <c r="U69" s="98">
        <f t="shared" si="10"/>
        <v>0</v>
      </c>
      <c r="V69" s="104">
        <f>IF(M69=ข้อตกลง!$A$11,IF(การเลือนเงินเดือน!U69&gt;ข้อตกลง!$C$11,การเลือนเงินเดือน!U69-ข้อตกลง!$C$11,0),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IF(M69=ข้อตกลง!$A$9,IF(การเลือนเงินเดือน!U69&gt;ข้อตกลง!$C$9,การเลือนเงินเดือน!U69-ข้อตกลง!$C$9,0),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IF(M69=ข้อตกลง!$A$7,IF(การเลือนเงินเดือน!U69&gt;ข้อตกลง!$C$7,การเลือนเงินเดือน!U69-ข้อตกลง!$C$7,0),
)))</f>
        <v>0</v>
      </c>
      <c r="W69" s="101">
        <f t="shared" si="11"/>
        <v>0</v>
      </c>
      <c r="X69" s="102">
        <f t="shared" si="12"/>
        <v>0</v>
      </c>
      <c r="Y69" s="47"/>
      <c r="Z69" s="47"/>
      <c r="AA69" s="47"/>
      <c r="AB69" s="47"/>
    </row>
    <row r="70" spans="11:28" ht="21" x14ac:dyDescent="0.35">
      <c r="K70" s="107"/>
      <c r="L70" s="108"/>
      <c r="M70" s="108"/>
      <c r="N70" s="91" t="str">
        <f>IF(M70=ข้อตกลง!$A$26,ข้อตกลง!$B$26,
IF(M70=ข้อตกลง!$A$25,ข้อตกลง!$B$25,
IF(M70=ข้อตกลง!$A$24,ข้อตกลง!$B$24,
IF(M70=ข้อตกลง!$A$23,ข้อตกลง!$B$23,
IF(M70=ข้อตกลง!$A$22,ข้อตกลง!$B$22,
IF(M70=ข้อตกลง!$A$21,ข้อตกลง!$B$21,
IF(M70=ข้อตกลง!$A$20,ข้อตกลง!$B$20,"")))))))</f>
        <v/>
      </c>
      <c r="O70" s="87"/>
      <c r="P70" s="93">
        <f>IF(M70=ข้อตกลง!$A$26,IF(การเลือนเงินเดือน!O70&gt;ข้อตกลง!$C$8,ข้อตกลง!$E$7,ข้อตกลง!$E$8),
IF(M70=ข้อตกลง!$A$25,IF(การเลือนเงินเดือน!O70&gt;ข้อตกลง!$C$8,ข้อตกลง!$E$9,ข้อตกลง!$E$10),
IF(M70=ข้อตกลง!$A$24,IF(การเลือนเงินเดือน!O70&gt;ข้อตกลง!$C$10,ข้อตกลง!$E$9,ข้อตกลง!$E$10),
IF(M70=ข้อตกลง!$A$23,IF(การเลือนเงินเดือน!O70&gt;ข้อตกลง!$C$10,ข้อตกลง!$E$11,ข้อตกลง!$E$12),
IF(M70=ข้อตกลง!$A$22,IF(การเลือนเงินเดือน!O70&gt;ข้อตกลง!$C$12,ข้อตกลง!$E$11,ข้อตกลง!$E$12),
IF(M70=ข้อตกลง!$A$21,IF(การเลือนเงินเดือน!O70&gt;ข้อตกลง!$C$14,ข้อตกลง!$E$13,ข้อตกลง!$E$14),
IF(M70=ข้อตกลง!$A$20,IF(การเลือนเงินเดือน!O70&gt;ข้อตกลง!$C$16,ข้อตกลง!$E$15,ข้อตกลง!$E$16),0)))))))</f>
        <v>0</v>
      </c>
      <c r="Q70" s="89"/>
      <c r="R70" s="97" t="str">
        <f t="shared" si="2"/>
        <v/>
      </c>
      <c r="S70" s="128">
        <f t="shared" si="0"/>
        <v>0</v>
      </c>
      <c r="T70" s="95">
        <f t="shared" si="9"/>
        <v>0</v>
      </c>
      <c r="U70" s="98">
        <f t="shared" si="10"/>
        <v>0</v>
      </c>
      <c r="V70" s="104">
        <f>IF(M70=ข้อตกลง!$A$11,IF(การเลือนเงินเดือน!U70&gt;ข้อตกลง!$C$11,การเลือนเงินเดือน!U70-ข้อตกลง!$C$11,0),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IF(M70=ข้อตกลง!$A$9,IF(การเลือนเงินเดือน!U70&gt;ข้อตกลง!$C$9,การเลือนเงินเดือน!U70-ข้อตกลง!$C$9,0),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IF(M70=ข้อตกลง!$A$7,IF(การเลือนเงินเดือน!U70&gt;ข้อตกลง!$C$7,การเลือนเงินเดือน!U70-ข้อตกลง!$C$7,0),
)))</f>
        <v>0</v>
      </c>
      <c r="W70" s="101">
        <f t="shared" si="11"/>
        <v>0</v>
      </c>
      <c r="X70" s="102">
        <f t="shared" si="12"/>
        <v>0</v>
      </c>
      <c r="Y70" s="47"/>
      <c r="Z70" s="47"/>
      <c r="AA70" s="47"/>
      <c r="AB70" s="47"/>
    </row>
    <row r="71" spans="11:28" ht="21" x14ac:dyDescent="0.35">
      <c r="K71" s="107"/>
      <c r="L71" s="108"/>
      <c r="M71" s="108"/>
      <c r="N71" s="91" t="str">
        <f>IF(M71=ข้อตกลง!$A$26,ข้อตกลง!$B$26,
IF(M71=ข้อตกลง!$A$25,ข้อตกลง!$B$25,
IF(M71=ข้อตกลง!$A$24,ข้อตกลง!$B$24,
IF(M71=ข้อตกลง!$A$23,ข้อตกลง!$B$23,
IF(M71=ข้อตกลง!$A$22,ข้อตกลง!$B$22,
IF(M71=ข้อตกลง!$A$21,ข้อตกลง!$B$21,
IF(M71=ข้อตกลง!$A$20,ข้อตกลง!$B$20,"")))))))</f>
        <v/>
      </c>
      <c r="O71" s="87"/>
      <c r="P71" s="93">
        <f>IF(M71=ข้อตกลง!$A$26,IF(การเลือนเงินเดือน!O71&gt;ข้อตกลง!$C$8,ข้อตกลง!$E$7,ข้อตกลง!$E$8),
IF(M71=ข้อตกลง!$A$25,IF(การเลือนเงินเดือน!O71&gt;ข้อตกลง!$C$8,ข้อตกลง!$E$9,ข้อตกลง!$E$10),
IF(M71=ข้อตกลง!$A$24,IF(การเลือนเงินเดือน!O71&gt;ข้อตกลง!$C$10,ข้อตกลง!$E$9,ข้อตกลง!$E$10),
IF(M71=ข้อตกลง!$A$23,IF(การเลือนเงินเดือน!O71&gt;ข้อตกลง!$C$10,ข้อตกลง!$E$11,ข้อตกลง!$E$12),
IF(M71=ข้อตกลง!$A$22,IF(การเลือนเงินเดือน!O71&gt;ข้อตกลง!$C$12,ข้อตกลง!$E$11,ข้อตกลง!$E$12),
IF(M71=ข้อตกลง!$A$21,IF(การเลือนเงินเดือน!O71&gt;ข้อตกลง!$C$14,ข้อตกลง!$E$13,ข้อตกลง!$E$14),
IF(M71=ข้อตกลง!$A$20,IF(การเลือนเงินเดือน!O71&gt;ข้อตกลง!$C$16,ข้อตกลง!$E$15,ข้อตกลง!$E$16),0)))))))</f>
        <v>0</v>
      </c>
      <c r="Q71" s="89"/>
      <c r="R71" s="97" t="str">
        <f t="shared" si="2"/>
        <v/>
      </c>
      <c r="S71" s="128">
        <f t="shared" si="0"/>
        <v>0</v>
      </c>
      <c r="T71" s="95">
        <f t="shared" si="9"/>
        <v>0</v>
      </c>
      <c r="U71" s="98">
        <f t="shared" si="10"/>
        <v>0</v>
      </c>
      <c r="V71" s="104">
        <f>IF(M71=ข้อตกลง!$A$11,IF(การเลือนเงินเดือน!U71&gt;ข้อตกลง!$C$11,การเลือนเงินเดือน!U71-ข้อตกลง!$C$11,0),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IF(M71=ข้อตกลง!$A$9,IF(การเลือนเงินเดือน!U71&gt;ข้อตกลง!$C$9,การเลือนเงินเดือน!U71-ข้อตกลง!$C$9,0),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IF(M71=ข้อตกลง!$A$7,IF(การเลือนเงินเดือน!U71&gt;ข้อตกลง!$C$7,การเลือนเงินเดือน!U71-ข้อตกลง!$C$7,0),
)))</f>
        <v>0</v>
      </c>
      <c r="W71" s="101">
        <f t="shared" si="11"/>
        <v>0</v>
      </c>
      <c r="X71" s="102">
        <f t="shared" si="12"/>
        <v>0</v>
      </c>
      <c r="Y71" s="47"/>
      <c r="Z71" s="47"/>
      <c r="AA71" s="47"/>
      <c r="AB71" s="47"/>
    </row>
    <row r="72" spans="11:28" ht="21" x14ac:dyDescent="0.35">
      <c r="K72" s="107"/>
      <c r="L72" s="108"/>
      <c r="M72" s="108"/>
      <c r="N72" s="91" t="str">
        <f>IF(M72=ข้อตกลง!$A$26,ข้อตกลง!$B$26,
IF(M72=ข้อตกลง!$A$25,ข้อตกลง!$B$25,
IF(M72=ข้อตกลง!$A$24,ข้อตกลง!$B$24,
IF(M72=ข้อตกลง!$A$23,ข้อตกลง!$B$23,
IF(M72=ข้อตกลง!$A$22,ข้อตกลง!$B$22,
IF(M72=ข้อตกลง!$A$21,ข้อตกลง!$B$21,
IF(M72=ข้อตกลง!$A$20,ข้อตกลง!$B$20,"")))))))</f>
        <v/>
      </c>
      <c r="O72" s="87"/>
      <c r="P72" s="93">
        <f>IF(M72=ข้อตกลง!$A$26,IF(การเลือนเงินเดือน!O72&gt;ข้อตกลง!$C$8,ข้อตกลง!$E$7,ข้อตกลง!$E$8),
IF(M72=ข้อตกลง!$A$25,IF(การเลือนเงินเดือน!O72&gt;ข้อตกลง!$C$8,ข้อตกลง!$E$9,ข้อตกลง!$E$10),
IF(M72=ข้อตกลง!$A$24,IF(การเลือนเงินเดือน!O72&gt;ข้อตกลง!$C$10,ข้อตกลง!$E$9,ข้อตกลง!$E$10),
IF(M72=ข้อตกลง!$A$23,IF(การเลือนเงินเดือน!O72&gt;ข้อตกลง!$C$10,ข้อตกลง!$E$11,ข้อตกลง!$E$12),
IF(M72=ข้อตกลง!$A$22,IF(การเลือนเงินเดือน!O72&gt;ข้อตกลง!$C$12,ข้อตกลง!$E$11,ข้อตกลง!$E$12),
IF(M72=ข้อตกลง!$A$21,IF(การเลือนเงินเดือน!O72&gt;ข้อตกลง!$C$14,ข้อตกลง!$E$13,ข้อตกลง!$E$14),
IF(M72=ข้อตกลง!$A$20,IF(การเลือนเงินเดือน!O72&gt;ข้อตกลง!$C$16,ข้อตกลง!$E$15,ข้อตกลง!$E$16),0)))))))</f>
        <v>0</v>
      </c>
      <c r="Q72" s="89"/>
      <c r="R72" s="97" t="str">
        <f t="shared" si="2"/>
        <v/>
      </c>
      <c r="S72" s="128">
        <f t="shared" si="0"/>
        <v>0</v>
      </c>
      <c r="T72" s="95">
        <f t="shared" si="9"/>
        <v>0</v>
      </c>
      <c r="U72" s="98">
        <f t="shared" si="10"/>
        <v>0</v>
      </c>
      <c r="V72" s="104">
        <f>IF(M72=ข้อตกลง!$A$11,IF(การเลือนเงินเดือน!U72&gt;ข้อตกลง!$C$11,การเลือนเงินเดือน!U72-ข้อตกลง!$C$11,0),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IF(M72=ข้อตกลง!$A$9,IF(การเลือนเงินเดือน!U72&gt;ข้อตกลง!$C$9,การเลือนเงินเดือน!U72-ข้อตกลง!$C$9,0),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IF(M72=ข้อตกลง!$A$7,IF(การเลือนเงินเดือน!U72&gt;ข้อตกลง!$C$7,การเลือนเงินเดือน!U72-ข้อตกลง!$C$7,0),
)))</f>
        <v>0</v>
      </c>
      <c r="W72" s="101">
        <f t="shared" si="11"/>
        <v>0</v>
      </c>
      <c r="X72" s="102">
        <f t="shared" si="12"/>
        <v>0</v>
      </c>
      <c r="Y72" s="47"/>
      <c r="Z72" s="47"/>
      <c r="AA72" s="47"/>
      <c r="AB72" s="47"/>
    </row>
    <row r="73" spans="11:28" ht="21" x14ac:dyDescent="0.35">
      <c r="K73" s="107"/>
      <c r="L73" s="108"/>
      <c r="M73" s="108"/>
      <c r="N73" s="91" t="str">
        <f>IF(M73=ข้อตกลง!$A$26,ข้อตกลง!$B$26,
IF(M73=ข้อตกลง!$A$25,ข้อตกลง!$B$25,
IF(M73=ข้อตกลง!$A$24,ข้อตกลง!$B$24,
IF(M73=ข้อตกลง!$A$23,ข้อตกลง!$B$23,
IF(M73=ข้อตกลง!$A$22,ข้อตกลง!$B$22,
IF(M73=ข้อตกลง!$A$21,ข้อตกลง!$B$21,
IF(M73=ข้อตกลง!$A$20,ข้อตกลง!$B$20,"")))))))</f>
        <v/>
      </c>
      <c r="O73" s="87"/>
      <c r="P73" s="93">
        <f>IF(M73=ข้อตกลง!$A$26,IF(การเลือนเงินเดือน!O73&gt;ข้อตกลง!$C$8,ข้อตกลง!$E$7,ข้อตกลง!$E$8),
IF(M73=ข้อตกลง!$A$25,IF(การเลือนเงินเดือน!O73&gt;ข้อตกลง!$C$8,ข้อตกลง!$E$9,ข้อตกลง!$E$10),
IF(M73=ข้อตกลง!$A$24,IF(การเลือนเงินเดือน!O73&gt;ข้อตกลง!$C$10,ข้อตกลง!$E$9,ข้อตกลง!$E$10),
IF(M73=ข้อตกลง!$A$23,IF(การเลือนเงินเดือน!O73&gt;ข้อตกลง!$C$10,ข้อตกลง!$E$11,ข้อตกลง!$E$12),
IF(M73=ข้อตกลง!$A$22,IF(การเลือนเงินเดือน!O73&gt;ข้อตกลง!$C$12,ข้อตกลง!$E$11,ข้อตกลง!$E$12),
IF(M73=ข้อตกลง!$A$21,IF(การเลือนเงินเดือน!O73&gt;ข้อตกลง!$C$14,ข้อตกลง!$E$13,ข้อตกลง!$E$14),
IF(M73=ข้อตกลง!$A$20,IF(การเลือนเงินเดือน!O73&gt;ข้อตกลง!$C$16,ข้อตกลง!$E$15,ข้อตกลง!$E$16),0)))))))</f>
        <v>0</v>
      </c>
      <c r="Q73" s="89"/>
      <c r="R73" s="97" t="str">
        <f t="shared" si="2"/>
        <v/>
      </c>
      <c r="S73" s="128">
        <f t="shared" si="0"/>
        <v>0</v>
      </c>
      <c r="T73" s="95">
        <f t="shared" si="9"/>
        <v>0</v>
      </c>
      <c r="U73" s="98">
        <f t="shared" si="10"/>
        <v>0</v>
      </c>
      <c r="V73" s="104">
        <f>IF(M73=ข้อตกลง!$A$11,IF(การเลือนเงินเดือน!U73&gt;ข้อตกลง!$C$11,การเลือนเงินเดือน!U73-ข้อตกลง!$C$11,0),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IF(M73=ข้อตกลง!$A$9,IF(การเลือนเงินเดือน!U73&gt;ข้อตกลง!$C$9,การเลือนเงินเดือน!U73-ข้อตกลง!$C$9,0),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IF(M73=ข้อตกลง!$A$7,IF(การเลือนเงินเดือน!U73&gt;ข้อตกลง!$C$7,การเลือนเงินเดือน!U73-ข้อตกลง!$C$7,0),
)))</f>
        <v>0</v>
      </c>
      <c r="W73" s="101">
        <f t="shared" si="11"/>
        <v>0</v>
      </c>
      <c r="X73" s="102">
        <f t="shared" si="12"/>
        <v>0</v>
      </c>
      <c r="Y73" s="47"/>
      <c r="Z73" s="47"/>
      <c r="AA73" s="47"/>
      <c r="AB73" s="47"/>
    </row>
    <row r="74" spans="11:28" ht="21" x14ac:dyDescent="0.35">
      <c r="K74" s="107"/>
      <c r="L74" s="108"/>
      <c r="M74" s="108"/>
      <c r="N74" s="91" t="str">
        <f>IF(M74=ข้อตกลง!$A$26,ข้อตกลง!$B$26,
IF(M74=ข้อตกลง!$A$25,ข้อตกลง!$B$25,
IF(M74=ข้อตกลง!$A$24,ข้อตกลง!$B$24,
IF(M74=ข้อตกลง!$A$23,ข้อตกลง!$B$23,
IF(M74=ข้อตกลง!$A$22,ข้อตกลง!$B$22,
IF(M74=ข้อตกลง!$A$21,ข้อตกลง!$B$21,
IF(M74=ข้อตกลง!$A$20,ข้อตกลง!$B$20,"")))))))</f>
        <v/>
      </c>
      <c r="O74" s="87"/>
      <c r="P74" s="93">
        <f>IF(M74=ข้อตกลง!$A$26,IF(การเลือนเงินเดือน!O74&gt;ข้อตกลง!$C$8,ข้อตกลง!$E$7,ข้อตกลง!$E$8),
IF(M74=ข้อตกลง!$A$25,IF(การเลือนเงินเดือน!O74&gt;ข้อตกลง!$C$8,ข้อตกลง!$E$9,ข้อตกลง!$E$10),
IF(M74=ข้อตกลง!$A$24,IF(การเลือนเงินเดือน!O74&gt;ข้อตกลง!$C$10,ข้อตกลง!$E$9,ข้อตกลง!$E$10),
IF(M74=ข้อตกลง!$A$23,IF(การเลือนเงินเดือน!O74&gt;ข้อตกลง!$C$10,ข้อตกลง!$E$11,ข้อตกลง!$E$12),
IF(M74=ข้อตกลง!$A$22,IF(การเลือนเงินเดือน!O74&gt;ข้อตกลง!$C$12,ข้อตกลง!$E$11,ข้อตกลง!$E$12),
IF(M74=ข้อตกลง!$A$21,IF(การเลือนเงินเดือน!O74&gt;ข้อตกลง!$C$14,ข้อตกลง!$E$13,ข้อตกลง!$E$14),
IF(M74=ข้อตกลง!$A$20,IF(การเลือนเงินเดือน!O74&gt;ข้อตกลง!$C$16,ข้อตกลง!$E$15,ข้อตกลง!$E$16),0)))))))</f>
        <v>0</v>
      </c>
      <c r="Q74" s="89"/>
      <c r="R74" s="97" t="str">
        <f t="shared" si="2"/>
        <v/>
      </c>
      <c r="S74" s="128">
        <f t="shared" ref="S74:S109" si="13">IF(Q74&gt;=90,$G$15,IF(Q74&gt;=80,$G$16,IF(Q74&gt;=70,$G$17,IF(Q74&gt;=60,$G$18,$G$19))))</f>
        <v>0</v>
      </c>
      <c r="T74" s="95">
        <f t="shared" si="9"/>
        <v>0</v>
      </c>
      <c r="U74" s="98">
        <f t="shared" si="10"/>
        <v>0</v>
      </c>
      <c r="V74" s="104">
        <f>IF(M74=ข้อตกลง!$A$11,IF(การเลือนเงินเดือน!U74&gt;ข้อตกลง!$C$11,การเลือนเงินเดือน!U74-ข้อตกลง!$C$11,0),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IF(M74=ข้อตกลง!$A$9,IF(การเลือนเงินเดือน!U74&gt;ข้อตกลง!$C$9,การเลือนเงินเดือน!U74-ข้อตกลง!$C$9,0),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IF(M74=ข้อตกลง!$A$7,IF(การเลือนเงินเดือน!U74&gt;ข้อตกลง!$C$7,การเลือนเงินเดือน!U74-ข้อตกลง!$C$7,0),
)))</f>
        <v>0</v>
      </c>
      <c r="W74" s="101">
        <f t="shared" si="11"/>
        <v>0</v>
      </c>
      <c r="X74" s="102">
        <f t="shared" si="12"/>
        <v>0</v>
      </c>
      <c r="Y74" s="47"/>
      <c r="Z74" s="47"/>
      <c r="AA74" s="47"/>
      <c r="AB74" s="47"/>
    </row>
    <row r="75" spans="11:28" ht="21" x14ac:dyDescent="0.35">
      <c r="K75" s="107"/>
      <c r="L75" s="108"/>
      <c r="M75" s="108"/>
      <c r="N75" s="91" t="str">
        <f>IF(M75=ข้อตกลง!$A$26,ข้อตกลง!$B$26,
IF(M75=ข้อตกลง!$A$25,ข้อตกลง!$B$25,
IF(M75=ข้อตกลง!$A$24,ข้อตกลง!$B$24,
IF(M75=ข้อตกลง!$A$23,ข้อตกลง!$B$23,
IF(M75=ข้อตกลง!$A$22,ข้อตกลง!$B$22,
IF(M75=ข้อตกลง!$A$21,ข้อตกลง!$B$21,
IF(M75=ข้อตกลง!$A$20,ข้อตกลง!$B$20,"")))))))</f>
        <v/>
      </c>
      <c r="O75" s="87"/>
      <c r="P75" s="93">
        <f>IF(M75=ข้อตกลง!$A$26,IF(การเลือนเงินเดือน!O75&gt;ข้อตกลง!$C$8,ข้อตกลง!$E$7,ข้อตกลง!$E$8),
IF(M75=ข้อตกลง!$A$25,IF(การเลือนเงินเดือน!O75&gt;ข้อตกลง!$C$8,ข้อตกลง!$E$9,ข้อตกลง!$E$10),
IF(M75=ข้อตกลง!$A$24,IF(การเลือนเงินเดือน!O75&gt;ข้อตกลง!$C$10,ข้อตกลง!$E$9,ข้อตกลง!$E$10),
IF(M75=ข้อตกลง!$A$23,IF(การเลือนเงินเดือน!O75&gt;ข้อตกลง!$C$10,ข้อตกลง!$E$11,ข้อตกลง!$E$12),
IF(M75=ข้อตกลง!$A$22,IF(การเลือนเงินเดือน!O75&gt;ข้อตกลง!$C$12,ข้อตกลง!$E$11,ข้อตกลง!$E$12),
IF(M75=ข้อตกลง!$A$21,IF(การเลือนเงินเดือน!O75&gt;ข้อตกลง!$C$14,ข้อตกลง!$E$13,ข้อตกลง!$E$14),
IF(M75=ข้อตกลง!$A$20,IF(การเลือนเงินเดือน!O75&gt;ข้อตกลง!$C$16,ข้อตกลง!$E$15,ข้อตกลง!$E$16),0)))))))</f>
        <v>0</v>
      </c>
      <c r="Q75" s="89"/>
      <c r="R75" s="97" t="str">
        <f t="shared" ref="R75:R109" si="14">IF(Q75&gt;=90,"ดีเด่น",IF(Q75&gt;=80,"ดีมาก",IF(Q75&gt;=70,"ดี",IF(Q75&gt;=60,"พอใช้",IF(Q75&gt;1,"ปรับปรุง","")))))</f>
        <v/>
      </c>
      <c r="S75" s="128">
        <f t="shared" si="13"/>
        <v>0</v>
      </c>
      <c r="T75" s="95">
        <f t="shared" si="9"/>
        <v>0</v>
      </c>
      <c r="U75" s="98">
        <f t="shared" si="10"/>
        <v>0</v>
      </c>
      <c r="V75" s="104">
        <f>IF(M75=ข้อตกลง!$A$11,IF(การเลือนเงินเดือน!U75&gt;ข้อตกลง!$C$11,การเลือนเงินเดือน!U75-ข้อตกลง!$C$11,0),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IF(M75=ข้อตกลง!$A$9,IF(การเลือนเงินเดือน!U75&gt;ข้อตกลง!$C$9,การเลือนเงินเดือน!U75-ข้อตกลง!$C$9,0),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IF(M75=ข้อตกลง!$A$7,IF(การเลือนเงินเดือน!U75&gt;ข้อตกลง!$C$7,การเลือนเงินเดือน!U75-ข้อตกลง!$C$7,0),
)))</f>
        <v>0</v>
      </c>
      <c r="W75" s="101">
        <f t="shared" si="11"/>
        <v>0</v>
      </c>
      <c r="X75" s="102">
        <f t="shared" si="12"/>
        <v>0</v>
      </c>
      <c r="Y75" s="47"/>
      <c r="Z75" s="47"/>
      <c r="AA75" s="47"/>
      <c r="AB75" s="47"/>
    </row>
    <row r="76" spans="11:28" ht="21" x14ac:dyDescent="0.35">
      <c r="K76" s="107"/>
      <c r="L76" s="108"/>
      <c r="M76" s="108"/>
      <c r="N76" s="91" t="str">
        <f>IF(M76=ข้อตกลง!$A$26,ข้อตกลง!$B$26,
IF(M76=ข้อตกลง!$A$25,ข้อตกลง!$B$25,
IF(M76=ข้อตกลง!$A$24,ข้อตกลง!$B$24,
IF(M76=ข้อตกลง!$A$23,ข้อตกลง!$B$23,
IF(M76=ข้อตกลง!$A$22,ข้อตกลง!$B$22,
IF(M76=ข้อตกลง!$A$21,ข้อตกลง!$B$21,
IF(M76=ข้อตกลง!$A$20,ข้อตกลง!$B$20,"")))))))</f>
        <v/>
      </c>
      <c r="O76" s="87"/>
      <c r="P76" s="93">
        <f>IF(M76=ข้อตกลง!$A$26,IF(การเลือนเงินเดือน!O76&gt;ข้อตกลง!$C$8,ข้อตกลง!$E$7,ข้อตกลง!$E$8),
IF(M76=ข้อตกลง!$A$25,IF(การเลือนเงินเดือน!O76&gt;ข้อตกลง!$C$8,ข้อตกลง!$E$9,ข้อตกลง!$E$10),
IF(M76=ข้อตกลง!$A$24,IF(การเลือนเงินเดือน!O76&gt;ข้อตกลง!$C$10,ข้อตกลง!$E$9,ข้อตกลง!$E$10),
IF(M76=ข้อตกลง!$A$23,IF(การเลือนเงินเดือน!O76&gt;ข้อตกลง!$C$10,ข้อตกลง!$E$11,ข้อตกลง!$E$12),
IF(M76=ข้อตกลง!$A$22,IF(การเลือนเงินเดือน!O76&gt;ข้อตกลง!$C$12,ข้อตกลง!$E$11,ข้อตกลง!$E$12),
IF(M76=ข้อตกลง!$A$21,IF(การเลือนเงินเดือน!O76&gt;ข้อตกลง!$C$14,ข้อตกลง!$E$13,ข้อตกลง!$E$14),
IF(M76=ข้อตกลง!$A$20,IF(การเลือนเงินเดือน!O76&gt;ข้อตกลง!$C$16,ข้อตกลง!$E$15,ข้อตกลง!$E$16),0)))))))</f>
        <v>0</v>
      </c>
      <c r="Q76" s="89"/>
      <c r="R76" s="97" t="str">
        <f t="shared" si="14"/>
        <v/>
      </c>
      <c r="S76" s="128">
        <f t="shared" si="13"/>
        <v>0</v>
      </c>
      <c r="T76" s="95">
        <f t="shared" si="9"/>
        <v>0</v>
      </c>
      <c r="U76" s="98">
        <f t="shared" si="10"/>
        <v>0</v>
      </c>
      <c r="V76" s="104">
        <f>IF(M76=ข้อตกลง!$A$11,IF(การเลือนเงินเดือน!U76&gt;ข้อตกลง!$C$11,การเลือนเงินเดือน!U76-ข้อตกลง!$C$11,0),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IF(M76=ข้อตกลง!$A$9,IF(การเลือนเงินเดือน!U76&gt;ข้อตกลง!$C$9,การเลือนเงินเดือน!U76-ข้อตกลง!$C$9,0),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IF(M76=ข้อตกลง!$A$7,IF(การเลือนเงินเดือน!U76&gt;ข้อตกลง!$C$7,การเลือนเงินเดือน!U76-ข้อตกลง!$C$7,0),
)))</f>
        <v>0</v>
      </c>
      <c r="W76" s="101">
        <f t="shared" si="11"/>
        <v>0</v>
      </c>
      <c r="X76" s="102">
        <f t="shared" si="12"/>
        <v>0</v>
      </c>
      <c r="Y76" s="47"/>
      <c r="Z76" s="47"/>
      <c r="AA76" s="47"/>
      <c r="AB76" s="47"/>
    </row>
    <row r="77" spans="11:28" ht="21" x14ac:dyDescent="0.35">
      <c r="K77" s="107"/>
      <c r="L77" s="108"/>
      <c r="M77" s="108"/>
      <c r="N77" s="91" t="str">
        <f>IF(M77=ข้อตกลง!$A$26,ข้อตกลง!$B$26,
IF(M77=ข้อตกลง!$A$25,ข้อตกลง!$B$25,
IF(M77=ข้อตกลง!$A$24,ข้อตกลง!$B$24,
IF(M77=ข้อตกลง!$A$23,ข้อตกลง!$B$23,
IF(M77=ข้อตกลง!$A$22,ข้อตกลง!$B$22,
IF(M77=ข้อตกลง!$A$21,ข้อตกลง!$B$21,
IF(M77=ข้อตกลง!$A$20,ข้อตกลง!$B$20,"")))))))</f>
        <v/>
      </c>
      <c r="O77" s="87"/>
      <c r="P77" s="93">
        <f>IF(M77=ข้อตกลง!$A$26,IF(การเลือนเงินเดือน!O77&gt;ข้อตกลง!$C$8,ข้อตกลง!$E$7,ข้อตกลง!$E$8),
IF(M77=ข้อตกลง!$A$25,IF(การเลือนเงินเดือน!O77&gt;ข้อตกลง!$C$8,ข้อตกลง!$E$9,ข้อตกลง!$E$10),
IF(M77=ข้อตกลง!$A$24,IF(การเลือนเงินเดือน!O77&gt;ข้อตกลง!$C$10,ข้อตกลง!$E$9,ข้อตกลง!$E$10),
IF(M77=ข้อตกลง!$A$23,IF(การเลือนเงินเดือน!O77&gt;ข้อตกลง!$C$10,ข้อตกลง!$E$11,ข้อตกลง!$E$12),
IF(M77=ข้อตกลง!$A$22,IF(การเลือนเงินเดือน!O77&gt;ข้อตกลง!$C$12,ข้อตกลง!$E$11,ข้อตกลง!$E$12),
IF(M77=ข้อตกลง!$A$21,IF(การเลือนเงินเดือน!O77&gt;ข้อตกลง!$C$14,ข้อตกลง!$E$13,ข้อตกลง!$E$14),
IF(M77=ข้อตกลง!$A$20,IF(การเลือนเงินเดือน!O77&gt;ข้อตกลง!$C$16,ข้อตกลง!$E$15,ข้อตกลง!$E$16),0)))))))</f>
        <v>0</v>
      </c>
      <c r="Q77" s="89"/>
      <c r="R77" s="97" t="str">
        <f t="shared" si="14"/>
        <v/>
      </c>
      <c r="S77" s="128">
        <f t="shared" si="13"/>
        <v>0</v>
      </c>
      <c r="T77" s="95">
        <f t="shared" si="9"/>
        <v>0</v>
      </c>
      <c r="U77" s="98">
        <f t="shared" si="10"/>
        <v>0</v>
      </c>
      <c r="V77" s="104">
        <f>IF(M77=ข้อตกลง!$A$11,IF(การเลือนเงินเดือน!U77&gt;ข้อตกลง!$C$11,การเลือนเงินเดือน!U77-ข้อตกลง!$C$11,0),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IF(M77=ข้อตกลง!$A$9,IF(การเลือนเงินเดือน!U77&gt;ข้อตกลง!$C$9,การเลือนเงินเดือน!U77-ข้อตกลง!$C$9,0),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IF(M77=ข้อตกลง!$A$7,IF(การเลือนเงินเดือน!U77&gt;ข้อตกลง!$C$7,การเลือนเงินเดือน!U77-ข้อตกลง!$C$7,0),
)))</f>
        <v>0</v>
      </c>
      <c r="W77" s="101">
        <f t="shared" si="11"/>
        <v>0</v>
      </c>
      <c r="X77" s="102">
        <f t="shared" si="12"/>
        <v>0</v>
      </c>
      <c r="Y77" s="47"/>
      <c r="AB77" s="47"/>
    </row>
    <row r="78" spans="11:28" ht="21" x14ac:dyDescent="0.35">
      <c r="K78" s="107"/>
      <c r="L78" s="108"/>
      <c r="M78" s="108"/>
      <c r="N78" s="91" t="str">
        <f>IF(M78=ข้อตกลง!$A$26,ข้อตกลง!$B$26,
IF(M78=ข้อตกลง!$A$25,ข้อตกลง!$B$25,
IF(M78=ข้อตกลง!$A$24,ข้อตกลง!$B$24,
IF(M78=ข้อตกลง!$A$23,ข้อตกลง!$B$23,
IF(M78=ข้อตกลง!$A$22,ข้อตกลง!$B$22,
IF(M78=ข้อตกลง!$A$21,ข้อตกลง!$B$21,
IF(M78=ข้อตกลง!$A$20,ข้อตกลง!$B$20,"")))))))</f>
        <v/>
      </c>
      <c r="O78" s="87"/>
      <c r="P78" s="93">
        <f>IF(M78=ข้อตกลง!$A$26,IF(การเลือนเงินเดือน!O78&gt;ข้อตกลง!$C$8,ข้อตกลง!$E$7,ข้อตกลง!$E$8),
IF(M78=ข้อตกลง!$A$25,IF(การเลือนเงินเดือน!O78&gt;ข้อตกลง!$C$8,ข้อตกลง!$E$9,ข้อตกลง!$E$10),
IF(M78=ข้อตกลง!$A$24,IF(การเลือนเงินเดือน!O78&gt;ข้อตกลง!$C$10,ข้อตกลง!$E$9,ข้อตกลง!$E$10),
IF(M78=ข้อตกลง!$A$23,IF(การเลือนเงินเดือน!O78&gt;ข้อตกลง!$C$10,ข้อตกลง!$E$11,ข้อตกลง!$E$12),
IF(M78=ข้อตกลง!$A$22,IF(การเลือนเงินเดือน!O78&gt;ข้อตกลง!$C$12,ข้อตกลง!$E$11,ข้อตกลง!$E$12),
IF(M78=ข้อตกลง!$A$21,IF(การเลือนเงินเดือน!O78&gt;ข้อตกลง!$C$14,ข้อตกลง!$E$13,ข้อตกลง!$E$14),
IF(M78=ข้อตกลง!$A$20,IF(การเลือนเงินเดือน!O78&gt;ข้อตกลง!$C$16,ข้อตกลง!$E$15,ข้อตกลง!$E$16),0)))))))</f>
        <v>0</v>
      </c>
      <c r="Q78" s="89"/>
      <c r="R78" s="97" t="str">
        <f t="shared" si="14"/>
        <v/>
      </c>
      <c r="S78" s="128">
        <f t="shared" si="13"/>
        <v>0</v>
      </c>
      <c r="T78" s="95">
        <f t="shared" si="9"/>
        <v>0</v>
      </c>
      <c r="U78" s="98">
        <f t="shared" si="10"/>
        <v>0</v>
      </c>
      <c r="V78" s="104">
        <f>IF(M78=ข้อตกลง!$A$11,IF(การเลือนเงินเดือน!U78&gt;ข้อตกลง!$C$11,การเลือนเงินเดือน!U78-ข้อตกลง!$C$11,0),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IF(M78=ข้อตกลง!$A$9,IF(การเลือนเงินเดือน!U78&gt;ข้อตกลง!$C$9,การเลือนเงินเดือน!U78-ข้อตกลง!$C$9,0),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IF(M78=ข้อตกลง!$A$7,IF(การเลือนเงินเดือน!U78&gt;ข้อตกลง!$C$7,การเลือนเงินเดือน!U78-ข้อตกลง!$C$7,0),
)))</f>
        <v>0</v>
      </c>
      <c r="W78" s="101">
        <f t="shared" si="11"/>
        <v>0</v>
      </c>
      <c r="X78" s="102">
        <f t="shared" si="12"/>
        <v>0</v>
      </c>
      <c r="AB78" s="47"/>
    </row>
    <row r="79" spans="11:28" ht="21" x14ac:dyDescent="0.35">
      <c r="K79" s="107"/>
      <c r="L79" s="108"/>
      <c r="M79" s="108"/>
      <c r="N79" s="91" t="str">
        <f>IF(M79=ข้อตกลง!$A$26,ข้อตกลง!$B$26,
IF(M79=ข้อตกลง!$A$25,ข้อตกลง!$B$25,
IF(M79=ข้อตกลง!$A$24,ข้อตกลง!$B$24,
IF(M79=ข้อตกลง!$A$23,ข้อตกลง!$B$23,
IF(M79=ข้อตกลง!$A$22,ข้อตกลง!$B$22,
IF(M79=ข้อตกลง!$A$21,ข้อตกลง!$B$21,
IF(M79=ข้อตกลง!$A$20,ข้อตกลง!$B$20,"")))))))</f>
        <v/>
      </c>
      <c r="O79" s="87"/>
      <c r="P79" s="93">
        <f>IF(M79=ข้อตกลง!$A$26,IF(การเลือนเงินเดือน!O79&gt;ข้อตกลง!$C$8,ข้อตกลง!$E$7,ข้อตกลง!$E$8),
IF(M79=ข้อตกลง!$A$25,IF(การเลือนเงินเดือน!O79&gt;ข้อตกลง!$C$8,ข้อตกลง!$E$9,ข้อตกลง!$E$10),
IF(M79=ข้อตกลง!$A$24,IF(การเลือนเงินเดือน!O79&gt;ข้อตกลง!$C$10,ข้อตกลง!$E$9,ข้อตกลง!$E$10),
IF(M79=ข้อตกลง!$A$23,IF(การเลือนเงินเดือน!O79&gt;ข้อตกลง!$C$10,ข้อตกลง!$E$11,ข้อตกลง!$E$12),
IF(M79=ข้อตกลง!$A$22,IF(การเลือนเงินเดือน!O79&gt;ข้อตกลง!$C$12,ข้อตกลง!$E$11,ข้อตกลง!$E$12),
IF(M79=ข้อตกลง!$A$21,IF(การเลือนเงินเดือน!O79&gt;ข้อตกลง!$C$14,ข้อตกลง!$E$13,ข้อตกลง!$E$14),
IF(M79=ข้อตกลง!$A$20,IF(การเลือนเงินเดือน!O79&gt;ข้อตกลง!$C$16,ข้อตกลง!$E$15,ข้อตกลง!$E$16),0)))))))</f>
        <v>0</v>
      </c>
      <c r="Q79" s="89"/>
      <c r="R79" s="97" t="str">
        <f t="shared" si="14"/>
        <v/>
      </c>
      <c r="S79" s="128">
        <f t="shared" si="13"/>
        <v>0</v>
      </c>
      <c r="T79" s="95">
        <f t="shared" si="9"/>
        <v>0</v>
      </c>
      <c r="U79" s="98">
        <f t="shared" si="10"/>
        <v>0</v>
      </c>
      <c r="V79" s="104">
        <f>IF(M79=ข้อตกลง!$A$11,IF(การเลือนเงินเดือน!U79&gt;ข้อตกลง!$C$11,การเลือนเงินเดือน!U79-ข้อตกลง!$C$11,0),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IF(M79=ข้อตกลง!$A$9,IF(การเลือนเงินเดือน!U79&gt;ข้อตกลง!$C$9,การเลือนเงินเดือน!U79-ข้อตกลง!$C$9,0),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IF(M79=ข้อตกลง!$A$7,IF(การเลือนเงินเดือน!U79&gt;ข้อตกลง!$C$7,การเลือนเงินเดือน!U79-ข้อตกลง!$C$7,0),
)))</f>
        <v>0</v>
      </c>
      <c r="W79" s="101">
        <f t="shared" si="11"/>
        <v>0</v>
      </c>
      <c r="X79" s="102">
        <f t="shared" si="12"/>
        <v>0</v>
      </c>
    </row>
    <row r="80" spans="11:28" ht="21" x14ac:dyDescent="0.35">
      <c r="K80" s="107"/>
      <c r="L80" s="108"/>
      <c r="M80" s="108"/>
      <c r="N80" s="91" t="str">
        <f>IF(M80=ข้อตกลง!$A$26,ข้อตกลง!$B$26,
IF(M80=ข้อตกลง!$A$25,ข้อตกลง!$B$25,
IF(M80=ข้อตกลง!$A$24,ข้อตกลง!$B$24,
IF(M80=ข้อตกลง!$A$23,ข้อตกลง!$B$23,
IF(M80=ข้อตกลง!$A$22,ข้อตกลง!$B$22,
IF(M80=ข้อตกลง!$A$21,ข้อตกลง!$B$21,
IF(M80=ข้อตกลง!$A$20,ข้อตกลง!$B$20,"")))))))</f>
        <v/>
      </c>
      <c r="O80" s="87"/>
      <c r="P80" s="93">
        <f>IF(M80=ข้อตกลง!$A$26,IF(การเลือนเงินเดือน!O80&gt;ข้อตกลง!$C$8,ข้อตกลง!$E$7,ข้อตกลง!$E$8),
IF(M80=ข้อตกลง!$A$25,IF(การเลือนเงินเดือน!O80&gt;ข้อตกลง!$C$8,ข้อตกลง!$E$9,ข้อตกลง!$E$10),
IF(M80=ข้อตกลง!$A$24,IF(การเลือนเงินเดือน!O80&gt;ข้อตกลง!$C$10,ข้อตกลง!$E$9,ข้อตกลง!$E$10),
IF(M80=ข้อตกลง!$A$23,IF(การเลือนเงินเดือน!O80&gt;ข้อตกลง!$C$10,ข้อตกลง!$E$11,ข้อตกลง!$E$12),
IF(M80=ข้อตกลง!$A$22,IF(การเลือนเงินเดือน!O80&gt;ข้อตกลง!$C$12,ข้อตกลง!$E$11,ข้อตกลง!$E$12),
IF(M80=ข้อตกลง!$A$21,IF(การเลือนเงินเดือน!O80&gt;ข้อตกลง!$C$14,ข้อตกลง!$E$13,ข้อตกลง!$E$14),
IF(M80=ข้อตกลง!$A$20,IF(การเลือนเงินเดือน!O80&gt;ข้อตกลง!$C$16,ข้อตกลง!$E$15,ข้อตกลง!$E$16),0)))))))</f>
        <v>0</v>
      </c>
      <c r="Q80" s="89"/>
      <c r="R80" s="97" t="str">
        <f t="shared" si="14"/>
        <v/>
      </c>
      <c r="S80" s="128">
        <f t="shared" si="13"/>
        <v>0</v>
      </c>
      <c r="T80" s="95">
        <f t="shared" si="9"/>
        <v>0</v>
      </c>
      <c r="U80" s="98">
        <f t="shared" si="10"/>
        <v>0</v>
      </c>
      <c r="V80" s="104">
        <f>IF(M80=ข้อตกลง!$A$11,IF(การเลือนเงินเดือน!U80&gt;ข้อตกลง!$C$11,การเลือนเงินเดือน!U80-ข้อตกลง!$C$11,0),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IF(M80=ข้อตกลง!$A$9,IF(การเลือนเงินเดือน!U80&gt;ข้อตกลง!$C$9,การเลือนเงินเดือน!U80-ข้อตกลง!$C$9,0),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IF(M80=ข้อตกลง!$A$7,IF(การเลือนเงินเดือน!U80&gt;ข้อตกลง!$C$7,การเลือนเงินเดือน!U80-ข้อตกลง!$C$7,0),
)))</f>
        <v>0</v>
      </c>
      <c r="W80" s="101">
        <f t="shared" si="11"/>
        <v>0</v>
      </c>
      <c r="X80" s="102">
        <f t="shared" si="12"/>
        <v>0</v>
      </c>
    </row>
    <row r="81" spans="11:24" ht="21" x14ac:dyDescent="0.35">
      <c r="K81" s="107"/>
      <c r="L81" s="108"/>
      <c r="M81" s="108"/>
      <c r="N81" s="91" t="str">
        <f>IF(M81=ข้อตกลง!$A$26,ข้อตกลง!$B$26,
IF(M81=ข้อตกลง!$A$25,ข้อตกลง!$B$25,
IF(M81=ข้อตกลง!$A$24,ข้อตกลง!$B$24,
IF(M81=ข้อตกลง!$A$23,ข้อตกลง!$B$23,
IF(M81=ข้อตกลง!$A$22,ข้อตกลง!$B$22,
IF(M81=ข้อตกลง!$A$21,ข้อตกลง!$B$21,
IF(M81=ข้อตกลง!$A$20,ข้อตกลง!$B$20,"")))))))</f>
        <v/>
      </c>
      <c r="O81" s="87"/>
      <c r="P81" s="93">
        <f>IF(M81=ข้อตกลง!$A$26,IF(การเลือนเงินเดือน!O81&gt;ข้อตกลง!$C$8,ข้อตกลง!$E$7,ข้อตกลง!$E$8),
IF(M81=ข้อตกลง!$A$25,IF(การเลือนเงินเดือน!O81&gt;ข้อตกลง!$C$8,ข้อตกลง!$E$9,ข้อตกลง!$E$10),
IF(M81=ข้อตกลง!$A$24,IF(การเลือนเงินเดือน!O81&gt;ข้อตกลง!$C$10,ข้อตกลง!$E$9,ข้อตกลง!$E$10),
IF(M81=ข้อตกลง!$A$23,IF(การเลือนเงินเดือน!O81&gt;ข้อตกลง!$C$10,ข้อตกลง!$E$11,ข้อตกลง!$E$12),
IF(M81=ข้อตกลง!$A$22,IF(การเลือนเงินเดือน!O81&gt;ข้อตกลง!$C$12,ข้อตกลง!$E$11,ข้อตกลง!$E$12),
IF(M81=ข้อตกลง!$A$21,IF(การเลือนเงินเดือน!O81&gt;ข้อตกลง!$C$14,ข้อตกลง!$E$13,ข้อตกลง!$E$14),
IF(M81=ข้อตกลง!$A$20,IF(การเลือนเงินเดือน!O81&gt;ข้อตกลง!$C$16,ข้อตกลง!$E$15,ข้อตกลง!$E$16),0)))))))</f>
        <v>0</v>
      </c>
      <c r="Q81" s="89"/>
      <c r="R81" s="97" t="str">
        <f t="shared" si="14"/>
        <v/>
      </c>
      <c r="S81" s="128">
        <f t="shared" si="13"/>
        <v>0</v>
      </c>
      <c r="T81" s="95">
        <f t="shared" si="9"/>
        <v>0</v>
      </c>
      <c r="U81" s="98">
        <f t="shared" si="10"/>
        <v>0</v>
      </c>
      <c r="V81" s="104">
        <f>IF(M81=ข้อตกลง!$A$11,IF(การเลือนเงินเดือน!U81&gt;ข้อตกลง!$C$11,การเลือนเงินเดือน!U81-ข้อตกลง!$C$11,0),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IF(M81=ข้อตกลง!$A$9,IF(การเลือนเงินเดือน!U81&gt;ข้อตกลง!$C$9,การเลือนเงินเดือน!U81-ข้อตกลง!$C$9,0),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IF(M81=ข้อตกลง!$A$7,IF(การเลือนเงินเดือน!U81&gt;ข้อตกลง!$C$7,การเลือนเงินเดือน!U81-ข้อตกลง!$C$7,0),
)))</f>
        <v>0</v>
      </c>
      <c r="W81" s="101">
        <f t="shared" si="11"/>
        <v>0</v>
      </c>
      <c r="X81" s="102">
        <f t="shared" si="12"/>
        <v>0</v>
      </c>
    </row>
    <row r="82" spans="11:24" ht="21" x14ac:dyDescent="0.35">
      <c r="K82" s="107"/>
      <c r="L82" s="108"/>
      <c r="M82" s="108"/>
      <c r="N82" s="91" t="str">
        <f>IF(M82=ข้อตกลง!$A$26,ข้อตกลง!$B$26,
IF(M82=ข้อตกลง!$A$25,ข้อตกลง!$B$25,
IF(M82=ข้อตกลง!$A$24,ข้อตกลง!$B$24,
IF(M82=ข้อตกลง!$A$23,ข้อตกลง!$B$23,
IF(M82=ข้อตกลง!$A$22,ข้อตกลง!$B$22,
IF(M82=ข้อตกลง!$A$21,ข้อตกลง!$B$21,
IF(M82=ข้อตกลง!$A$20,ข้อตกลง!$B$20,"")))))))</f>
        <v/>
      </c>
      <c r="O82" s="87"/>
      <c r="P82" s="93">
        <f>IF(M82=ข้อตกลง!$A$26,IF(การเลือนเงินเดือน!O82&gt;ข้อตกลง!$C$8,ข้อตกลง!$E$7,ข้อตกลง!$E$8),
IF(M82=ข้อตกลง!$A$25,IF(การเลือนเงินเดือน!O82&gt;ข้อตกลง!$C$8,ข้อตกลง!$E$9,ข้อตกลง!$E$10),
IF(M82=ข้อตกลง!$A$24,IF(การเลือนเงินเดือน!O82&gt;ข้อตกลง!$C$10,ข้อตกลง!$E$9,ข้อตกลง!$E$10),
IF(M82=ข้อตกลง!$A$23,IF(การเลือนเงินเดือน!O82&gt;ข้อตกลง!$C$10,ข้อตกลง!$E$11,ข้อตกลง!$E$12),
IF(M82=ข้อตกลง!$A$22,IF(การเลือนเงินเดือน!O82&gt;ข้อตกลง!$C$12,ข้อตกลง!$E$11,ข้อตกลง!$E$12),
IF(M82=ข้อตกลง!$A$21,IF(การเลือนเงินเดือน!O82&gt;ข้อตกลง!$C$14,ข้อตกลง!$E$13,ข้อตกลง!$E$14),
IF(M82=ข้อตกลง!$A$20,IF(การเลือนเงินเดือน!O82&gt;ข้อตกลง!$C$16,ข้อตกลง!$E$15,ข้อตกลง!$E$16),0)))))))</f>
        <v>0</v>
      </c>
      <c r="Q82" s="89"/>
      <c r="R82" s="97" t="str">
        <f t="shared" si="14"/>
        <v/>
      </c>
      <c r="S82" s="128">
        <f t="shared" si="13"/>
        <v>0</v>
      </c>
      <c r="T82" s="95">
        <f t="shared" si="9"/>
        <v>0</v>
      </c>
      <c r="U82" s="98">
        <f t="shared" si="10"/>
        <v>0</v>
      </c>
      <c r="V82" s="104">
        <f>IF(M82=ข้อตกลง!$A$11,IF(การเลือนเงินเดือน!U82&gt;ข้อตกลง!$C$11,การเลือนเงินเดือน!U82-ข้อตกลง!$C$11,0),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IF(M82=ข้อตกลง!$A$9,IF(การเลือนเงินเดือน!U82&gt;ข้อตกลง!$C$9,การเลือนเงินเดือน!U82-ข้อตกลง!$C$9,0),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IF(M82=ข้อตกลง!$A$7,IF(การเลือนเงินเดือน!U82&gt;ข้อตกลง!$C$7,การเลือนเงินเดือน!U82-ข้อตกลง!$C$7,0),
)))</f>
        <v>0</v>
      </c>
      <c r="W82" s="101">
        <f t="shared" si="11"/>
        <v>0</v>
      </c>
      <c r="X82" s="102">
        <f t="shared" si="12"/>
        <v>0</v>
      </c>
    </row>
    <row r="83" spans="11:24" ht="21" x14ac:dyDescent="0.35">
      <c r="K83" s="107"/>
      <c r="L83" s="108"/>
      <c r="M83" s="108"/>
      <c r="N83" s="91" t="str">
        <f>IF(M83=ข้อตกลง!$A$26,ข้อตกลง!$B$26,
IF(M83=ข้อตกลง!$A$25,ข้อตกลง!$B$25,
IF(M83=ข้อตกลง!$A$24,ข้อตกลง!$B$24,
IF(M83=ข้อตกลง!$A$23,ข้อตกลง!$B$23,
IF(M83=ข้อตกลง!$A$22,ข้อตกลง!$B$22,
IF(M83=ข้อตกลง!$A$21,ข้อตกลง!$B$21,
IF(M83=ข้อตกลง!$A$20,ข้อตกลง!$B$20,"")))))))</f>
        <v/>
      </c>
      <c r="O83" s="87"/>
      <c r="P83" s="93">
        <f>IF(M83=ข้อตกลง!$A$26,IF(การเลือนเงินเดือน!O83&gt;ข้อตกลง!$C$8,ข้อตกลง!$E$7,ข้อตกลง!$E$8),
IF(M83=ข้อตกลง!$A$25,IF(การเลือนเงินเดือน!O83&gt;ข้อตกลง!$C$8,ข้อตกลง!$E$9,ข้อตกลง!$E$10),
IF(M83=ข้อตกลง!$A$24,IF(การเลือนเงินเดือน!O83&gt;ข้อตกลง!$C$10,ข้อตกลง!$E$9,ข้อตกลง!$E$10),
IF(M83=ข้อตกลง!$A$23,IF(การเลือนเงินเดือน!O83&gt;ข้อตกลง!$C$10,ข้อตกลง!$E$11,ข้อตกลง!$E$12),
IF(M83=ข้อตกลง!$A$22,IF(การเลือนเงินเดือน!O83&gt;ข้อตกลง!$C$12,ข้อตกลง!$E$11,ข้อตกลง!$E$12),
IF(M83=ข้อตกลง!$A$21,IF(การเลือนเงินเดือน!O83&gt;ข้อตกลง!$C$14,ข้อตกลง!$E$13,ข้อตกลง!$E$14),
IF(M83=ข้อตกลง!$A$20,IF(การเลือนเงินเดือน!O83&gt;ข้อตกลง!$C$16,ข้อตกลง!$E$15,ข้อตกลง!$E$16),0)))))))</f>
        <v>0</v>
      </c>
      <c r="Q83" s="89"/>
      <c r="R83" s="97" t="str">
        <f t="shared" si="14"/>
        <v/>
      </c>
      <c r="S83" s="128">
        <f t="shared" si="13"/>
        <v>0</v>
      </c>
      <c r="T83" s="95">
        <f t="shared" si="9"/>
        <v>0</v>
      </c>
      <c r="U83" s="98">
        <f t="shared" si="10"/>
        <v>0</v>
      </c>
      <c r="V83" s="104">
        <f>IF(M83=ข้อตกลง!$A$11,IF(การเลือนเงินเดือน!U83&gt;ข้อตกลง!$C$11,การเลือนเงินเดือน!U83-ข้อตกลง!$C$11,0),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IF(M83=ข้อตกลง!$A$9,IF(การเลือนเงินเดือน!U83&gt;ข้อตกลง!$C$9,การเลือนเงินเดือน!U83-ข้อตกลง!$C$9,0),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IF(M83=ข้อตกลง!$A$7,IF(การเลือนเงินเดือน!U83&gt;ข้อตกลง!$C$7,การเลือนเงินเดือน!U83-ข้อตกลง!$C$7,0),
)))</f>
        <v>0</v>
      </c>
      <c r="W83" s="101">
        <f t="shared" si="11"/>
        <v>0</v>
      </c>
      <c r="X83" s="102">
        <f t="shared" si="12"/>
        <v>0</v>
      </c>
    </row>
    <row r="84" spans="11:24" ht="21" x14ac:dyDescent="0.35">
      <c r="K84" s="107"/>
      <c r="L84" s="108"/>
      <c r="M84" s="108"/>
      <c r="N84" s="91" t="str">
        <f>IF(M84=ข้อตกลง!$A$26,ข้อตกลง!$B$26,
IF(M84=ข้อตกลง!$A$25,ข้อตกลง!$B$25,
IF(M84=ข้อตกลง!$A$24,ข้อตกลง!$B$24,
IF(M84=ข้อตกลง!$A$23,ข้อตกลง!$B$23,
IF(M84=ข้อตกลง!$A$22,ข้อตกลง!$B$22,
IF(M84=ข้อตกลง!$A$21,ข้อตกลง!$B$21,
IF(M84=ข้อตกลง!$A$20,ข้อตกลง!$B$20,"")))))))</f>
        <v/>
      </c>
      <c r="O84" s="87"/>
      <c r="P84" s="93">
        <f>IF(M84=ข้อตกลง!$A$26,IF(การเลือนเงินเดือน!O84&gt;ข้อตกลง!$C$8,ข้อตกลง!$E$7,ข้อตกลง!$E$8),
IF(M84=ข้อตกลง!$A$25,IF(การเลือนเงินเดือน!O84&gt;ข้อตกลง!$C$8,ข้อตกลง!$E$9,ข้อตกลง!$E$10),
IF(M84=ข้อตกลง!$A$24,IF(การเลือนเงินเดือน!O84&gt;ข้อตกลง!$C$10,ข้อตกลง!$E$9,ข้อตกลง!$E$10),
IF(M84=ข้อตกลง!$A$23,IF(การเลือนเงินเดือน!O84&gt;ข้อตกลง!$C$10,ข้อตกลง!$E$11,ข้อตกลง!$E$12),
IF(M84=ข้อตกลง!$A$22,IF(การเลือนเงินเดือน!O84&gt;ข้อตกลง!$C$12,ข้อตกลง!$E$11,ข้อตกลง!$E$12),
IF(M84=ข้อตกลง!$A$21,IF(การเลือนเงินเดือน!O84&gt;ข้อตกลง!$C$14,ข้อตกลง!$E$13,ข้อตกลง!$E$14),
IF(M84=ข้อตกลง!$A$20,IF(การเลือนเงินเดือน!O84&gt;ข้อตกลง!$C$16,ข้อตกลง!$E$15,ข้อตกลง!$E$16),0)))))))</f>
        <v>0</v>
      </c>
      <c r="Q84" s="89"/>
      <c r="R84" s="97" t="str">
        <f t="shared" si="14"/>
        <v/>
      </c>
      <c r="S84" s="128">
        <f t="shared" si="13"/>
        <v>0</v>
      </c>
      <c r="T84" s="95">
        <f t="shared" si="9"/>
        <v>0</v>
      </c>
      <c r="U84" s="98">
        <f t="shared" si="10"/>
        <v>0</v>
      </c>
      <c r="V84" s="104">
        <f>IF(M84=ข้อตกลง!$A$11,IF(การเลือนเงินเดือน!U84&gt;ข้อตกลง!$C$11,การเลือนเงินเดือน!U84-ข้อตกลง!$C$11,0),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IF(M84=ข้อตกลง!$A$9,IF(การเลือนเงินเดือน!U84&gt;ข้อตกลง!$C$9,การเลือนเงินเดือน!U84-ข้อตกลง!$C$9,0),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IF(M84=ข้อตกลง!$A$7,IF(การเลือนเงินเดือน!U84&gt;ข้อตกลง!$C$7,การเลือนเงินเดือน!U84-ข้อตกลง!$C$7,0),
)))</f>
        <v>0</v>
      </c>
      <c r="W84" s="101">
        <f t="shared" si="11"/>
        <v>0</v>
      </c>
      <c r="X84" s="102">
        <f t="shared" si="12"/>
        <v>0</v>
      </c>
    </row>
    <row r="85" spans="11:24" ht="21" x14ac:dyDescent="0.35">
      <c r="K85" s="107"/>
      <c r="L85" s="108"/>
      <c r="M85" s="108"/>
      <c r="N85" s="91" t="str">
        <f>IF(M85=ข้อตกลง!$A$26,ข้อตกลง!$B$26,
IF(M85=ข้อตกลง!$A$25,ข้อตกลง!$B$25,
IF(M85=ข้อตกลง!$A$24,ข้อตกลง!$B$24,
IF(M85=ข้อตกลง!$A$23,ข้อตกลง!$B$23,
IF(M85=ข้อตกลง!$A$22,ข้อตกลง!$B$22,
IF(M85=ข้อตกลง!$A$21,ข้อตกลง!$B$21,
IF(M85=ข้อตกลง!$A$20,ข้อตกลง!$B$20,"")))))))</f>
        <v/>
      </c>
      <c r="O85" s="87"/>
      <c r="P85" s="93">
        <f>IF(M85=ข้อตกลง!$A$26,IF(การเลือนเงินเดือน!O85&gt;ข้อตกลง!$C$8,ข้อตกลง!$E$7,ข้อตกลง!$E$8),
IF(M85=ข้อตกลง!$A$25,IF(การเลือนเงินเดือน!O85&gt;ข้อตกลง!$C$8,ข้อตกลง!$E$9,ข้อตกลง!$E$10),
IF(M85=ข้อตกลง!$A$24,IF(การเลือนเงินเดือน!O85&gt;ข้อตกลง!$C$10,ข้อตกลง!$E$9,ข้อตกลง!$E$10),
IF(M85=ข้อตกลง!$A$23,IF(การเลือนเงินเดือน!O85&gt;ข้อตกลง!$C$10,ข้อตกลง!$E$11,ข้อตกลง!$E$12),
IF(M85=ข้อตกลง!$A$22,IF(การเลือนเงินเดือน!O85&gt;ข้อตกลง!$C$12,ข้อตกลง!$E$11,ข้อตกลง!$E$12),
IF(M85=ข้อตกลง!$A$21,IF(การเลือนเงินเดือน!O85&gt;ข้อตกลง!$C$14,ข้อตกลง!$E$13,ข้อตกลง!$E$14),
IF(M85=ข้อตกลง!$A$20,IF(การเลือนเงินเดือน!O85&gt;ข้อตกลง!$C$16,ข้อตกลง!$E$15,ข้อตกลง!$E$16),0)))))))</f>
        <v>0</v>
      </c>
      <c r="Q85" s="89"/>
      <c r="R85" s="97" t="str">
        <f t="shared" si="14"/>
        <v/>
      </c>
      <c r="S85" s="128">
        <f t="shared" si="13"/>
        <v>0</v>
      </c>
      <c r="T85" s="95">
        <f t="shared" si="9"/>
        <v>0</v>
      </c>
      <c r="U85" s="98">
        <f t="shared" si="10"/>
        <v>0</v>
      </c>
      <c r="V85" s="104">
        <f>IF(M85=ข้อตกลง!$A$11,IF(การเลือนเงินเดือน!U85&gt;ข้อตกลง!$C$11,การเลือนเงินเดือน!U85-ข้อตกลง!$C$11,0),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IF(M85=ข้อตกลง!$A$9,IF(การเลือนเงินเดือน!U85&gt;ข้อตกลง!$C$9,การเลือนเงินเดือน!U85-ข้อตกลง!$C$9,0),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IF(M85=ข้อตกลง!$A$7,IF(การเลือนเงินเดือน!U85&gt;ข้อตกลง!$C$7,การเลือนเงินเดือน!U85-ข้อตกลง!$C$7,0),
)))</f>
        <v>0</v>
      </c>
      <c r="W85" s="101">
        <f t="shared" si="11"/>
        <v>0</v>
      </c>
      <c r="X85" s="102">
        <f t="shared" si="12"/>
        <v>0</v>
      </c>
    </row>
    <row r="86" spans="11:24" ht="21" x14ac:dyDescent="0.35">
      <c r="K86" s="107"/>
      <c r="L86" s="108"/>
      <c r="M86" s="108"/>
      <c r="N86" s="91" t="str">
        <f>IF(M86=ข้อตกลง!$A$26,ข้อตกลง!$B$26,
IF(M86=ข้อตกลง!$A$25,ข้อตกลง!$B$25,
IF(M86=ข้อตกลง!$A$24,ข้อตกลง!$B$24,
IF(M86=ข้อตกลง!$A$23,ข้อตกลง!$B$23,
IF(M86=ข้อตกลง!$A$22,ข้อตกลง!$B$22,
IF(M86=ข้อตกลง!$A$21,ข้อตกลง!$B$21,
IF(M86=ข้อตกลง!$A$20,ข้อตกลง!$B$20,"")))))))</f>
        <v/>
      </c>
      <c r="O86" s="87"/>
      <c r="P86" s="93">
        <f>IF(M86=ข้อตกลง!$A$26,IF(การเลือนเงินเดือน!O86&gt;ข้อตกลง!$C$8,ข้อตกลง!$E$7,ข้อตกลง!$E$8),
IF(M86=ข้อตกลง!$A$25,IF(การเลือนเงินเดือน!O86&gt;ข้อตกลง!$C$8,ข้อตกลง!$E$9,ข้อตกลง!$E$10),
IF(M86=ข้อตกลง!$A$24,IF(การเลือนเงินเดือน!O86&gt;ข้อตกลง!$C$10,ข้อตกลง!$E$9,ข้อตกลง!$E$10),
IF(M86=ข้อตกลง!$A$23,IF(การเลือนเงินเดือน!O86&gt;ข้อตกลง!$C$10,ข้อตกลง!$E$11,ข้อตกลง!$E$12),
IF(M86=ข้อตกลง!$A$22,IF(การเลือนเงินเดือน!O86&gt;ข้อตกลง!$C$12,ข้อตกลง!$E$11,ข้อตกลง!$E$12),
IF(M86=ข้อตกลง!$A$21,IF(การเลือนเงินเดือน!O86&gt;ข้อตกลง!$C$14,ข้อตกลง!$E$13,ข้อตกลง!$E$14),
IF(M86=ข้อตกลง!$A$20,IF(การเลือนเงินเดือน!O86&gt;ข้อตกลง!$C$16,ข้อตกลง!$E$15,ข้อตกลง!$E$16),0)))))))</f>
        <v>0</v>
      </c>
      <c r="Q86" s="89"/>
      <c r="R86" s="97" t="str">
        <f t="shared" si="14"/>
        <v/>
      </c>
      <c r="S86" s="128">
        <f t="shared" si="13"/>
        <v>0</v>
      </c>
      <c r="T86" s="95">
        <f t="shared" si="9"/>
        <v>0</v>
      </c>
      <c r="U86" s="98">
        <f t="shared" si="10"/>
        <v>0</v>
      </c>
      <c r="V86" s="104">
        <f>IF(M86=ข้อตกลง!$A$11,IF(การเลือนเงินเดือน!U86&gt;ข้อตกลง!$C$11,การเลือนเงินเดือน!U86-ข้อตกลง!$C$11,0),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IF(M86=ข้อตกลง!$A$9,IF(การเลือนเงินเดือน!U86&gt;ข้อตกลง!$C$9,การเลือนเงินเดือน!U86-ข้อตกลง!$C$9,0),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IF(M86=ข้อตกลง!$A$7,IF(การเลือนเงินเดือน!U86&gt;ข้อตกลง!$C$7,การเลือนเงินเดือน!U86-ข้อตกลง!$C$7,0),
)))</f>
        <v>0</v>
      </c>
      <c r="W86" s="101">
        <f t="shared" si="11"/>
        <v>0</v>
      </c>
      <c r="X86" s="102">
        <f t="shared" si="12"/>
        <v>0</v>
      </c>
    </row>
    <row r="87" spans="11:24" ht="21" x14ac:dyDescent="0.35">
      <c r="K87" s="107"/>
      <c r="L87" s="108"/>
      <c r="M87" s="108"/>
      <c r="N87" s="91" t="str">
        <f>IF(M87=ข้อตกลง!$A$26,ข้อตกลง!$B$26,
IF(M87=ข้อตกลง!$A$25,ข้อตกลง!$B$25,
IF(M87=ข้อตกลง!$A$24,ข้อตกลง!$B$24,
IF(M87=ข้อตกลง!$A$23,ข้อตกลง!$B$23,
IF(M87=ข้อตกลง!$A$22,ข้อตกลง!$B$22,
IF(M87=ข้อตกลง!$A$21,ข้อตกลง!$B$21,
IF(M87=ข้อตกลง!$A$20,ข้อตกลง!$B$20,"")))))))</f>
        <v/>
      </c>
      <c r="O87" s="87"/>
      <c r="P87" s="93">
        <f>IF(M87=ข้อตกลง!$A$26,IF(การเลือนเงินเดือน!O87&gt;ข้อตกลง!$C$8,ข้อตกลง!$E$7,ข้อตกลง!$E$8),
IF(M87=ข้อตกลง!$A$25,IF(การเลือนเงินเดือน!O87&gt;ข้อตกลง!$C$8,ข้อตกลง!$E$9,ข้อตกลง!$E$10),
IF(M87=ข้อตกลง!$A$24,IF(การเลือนเงินเดือน!O87&gt;ข้อตกลง!$C$10,ข้อตกลง!$E$9,ข้อตกลง!$E$10),
IF(M87=ข้อตกลง!$A$23,IF(การเลือนเงินเดือน!O87&gt;ข้อตกลง!$C$10,ข้อตกลง!$E$11,ข้อตกลง!$E$12),
IF(M87=ข้อตกลง!$A$22,IF(การเลือนเงินเดือน!O87&gt;ข้อตกลง!$C$12,ข้อตกลง!$E$11,ข้อตกลง!$E$12),
IF(M87=ข้อตกลง!$A$21,IF(การเลือนเงินเดือน!O87&gt;ข้อตกลง!$C$14,ข้อตกลง!$E$13,ข้อตกลง!$E$14),
IF(M87=ข้อตกลง!$A$20,IF(การเลือนเงินเดือน!O87&gt;ข้อตกลง!$C$16,ข้อตกลง!$E$15,ข้อตกลง!$E$16),0)))))))</f>
        <v>0</v>
      </c>
      <c r="Q87" s="89"/>
      <c r="R87" s="97" t="str">
        <f t="shared" si="14"/>
        <v/>
      </c>
      <c r="S87" s="128">
        <f t="shared" si="13"/>
        <v>0</v>
      </c>
      <c r="T87" s="95">
        <f t="shared" ref="T87:T109" si="15">P87*S87%</f>
        <v>0</v>
      </c>
      <c r="U87" s="98">
        <f t="shared" ref="U87:U109" si="16">O87+T87</f>
        <v>0</v>
      </c>
      <c r="V87" s="104">
        <f>IF(M87=ข้อตกลง!$A$11,IF(การเลือนเงินเดือน!U87&gt;ข้อตกลง!$C$11,การเลือนเงินเดือน!U87-ข้อตกลง!$C$11,0),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IF(M87=ข้อตกลง!$A$9,IF(การเลือนเงินเดือน!U87&gt;ข้อตกลง!$C$9,การเลือนเงินเดือน!U87-ข้อตกลง!$C$9,0),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IF(M87=ข้อตกลง!$A$7,IF(การเลือนเงินเดือน!U87&gt;ข้อตกลง!$C$7,การเลือนเงินเดือน!U87-ข้อตกลง!$C$7,0),
)))</f>
        <v>0</v>
      </c>
      <c r="W87" s="101">
        <f t="shared" ref="W87:W109" si="17">IF(V87&gt;0,U87-V87,ROUNDUP(U87,-1))</f>
        <v>0</v>
      </c>
      <c r="X87" s="102">
        <f t="shared" ref="X87:X109" si="18">W87+V87</f>
        <v>0</v>
      </c>
    </row>
    <row r="88" spans="11:24" ht="21" x14ac:dyDescent="0.35">
      <c r="K88" s="107"/>
      <c r="L88" s="108"/>
      <c r="M88" s="108"/>
      <c r="N88" s="91" t="str">
        <f>IF(M88=ข้อตกลง!$A$26,ข้อตกลง!$B$26,
IF(M88=ข้อตกลง!$A$25,ข้อตกลง!$B$25,
IF(M88=ข้อตกลง!$A$24,ข้อตกลง!$B$24,
IF(M88=ข้อตกลง!$A$23,ข้อตกลง!$B$23,
IF(M88=ข้อตกลง!$A$22,ข้อตกลง!$B$22,
IF(M88=ข้อตกลง!$A$21,ข้อตกลง!$B$21,
IF(M88=ข้อตกลง!$A$20,ข้อตกลง!$B$20,"")))))))</f>
        <v/>
      </c>
      <c r="O88" s="87"/>
      <c r="P88" s="93">
        <f>IF(M88=ข้อตกลง!$A$26,IF(การเลือนเงินเดือน!O88&gt;ข้อตกลง!$C$8,ข้อตกลง!$E$7,ข้อตกลง!$E$8),
IF(M88=ข้อตกลง!$A$25,IF(การเลือนเงินเดือน!O88&gt;ข้อตกลง!$C$8,ข้อตกลง!$E$9,ข้อตกลง!$E$10),
IF(M88=ข้อตกลง!$A$24,IF(การเลือนเงินเดือน!O88&gt;ข้อตกลง!$C$10,ข้อตกลง!$E$9,ข้อตกลง!$E$10),
IF(M88=ข้อตกลง!$A$23,IF(การเลือนเงินเดือน!O88&gt;ข้อตกลง!$C$10,ข้อตกลง!$E$11,ข้อตกลง!$E$12),
IF(M88=ข้อตกลง!$A$22,IF(การเลือนเงินเดือน!O88&gt;ข้อตกลง!$C$12,ข้อตกลง!$E$11,ข้อตกลง!$E$12),
IF(M88=ข้อตกลง!$A$21,IF(การเลือนเงินเดือน!O88&gt;ข้อตกลง!$C$14,ข้อตกลง!$E$13,ข้อตกลง!$E$14),
IF(M88=ข้อตกลง!$A$20,IF(การเลือนเงินเดือน!O88&gt;ข้อตกลง!$C$16,ข้อตกลง!$E$15,ข้อตกลง!$E$16),0)))))))</f>
        <v>0</v>
      </c>
      <c r="Q88" s="89"/>
      <c r="R88" s="97" t="str">
        <f t="shared" si="14"/>
        <v/>
      </c>
      <c r="S88" s="128">
        <f t="shared" si="13"/>
        <v>0</v>
      </c>
      <c r="T88" s="95">
        <f t="shared" si="15"/>
        <v>0</v>
      </c>
      <c r="U88" s="98">
        <f t="shared" si="16"/>
        <v>0</v>
      </c>
      <c r="V88" s="104">
        <f>IF(M88=ข้อตกลง!$A$11,IF(การเลือนเงินเดือน!U88&gt;ข้อตกลง!$C$11,การเลือนเงินเดือน!U88-ข้อตกลง!$C$11,0),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IF(M88=ข้อตกลง!$A$9,IF(การเลือนเงินเดือน!U88&gt;ข้อตกลง!$C$9,การเลือนเงินเดือน!U88-ข้อตกลง!$C$9,0),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IF(M88=ข้อตกลง!$A$7,IF(การเลือนเงินเดือน!U88&gt;ข้อตกลง!$C$7,การเลือนเงินเดือน!U88-ข้อตกลง!$C$7,0),
)))</f>
        <v>0</v>
      </c>
      <c r="W88" s="101">
        <f t="shared" si="17"/>
        <v>0</v>
      </c>
      <c r="X88" s="102">
        <f t="shared" si="18"/>
        <v>0</v>
      </c>
    </row>
    <row r="89" spans="11:24" ht="21" x14ac:dyDescent="0.35">
      <c r="K89" s="107"/>
      <c r="L89" s="108"/>
      <c r="M89" s="108"/>
      <c r="N89" s="91" t="str">
        <f>IF(M89=ข้อตกลง!$A$26,ข้อตกลง!$B$26,
IF(M89=ข้อตกลง!$A$25,ข้อตกลง!$B$25,
IF(M89=ข้อตกลง!$A$24,ข้อตกลง!$B$24,
IF(M89=ข้อตกลง!$A$23,ข้อตกลง!$B$23,
IF(M89=ข้อตกลง!$A$22,ข้อตกลง!$B$22,
IF(M89=ข้อตกลง!$A$21,ข้อตกลง!$B$21,
IF(M89=ข้อตกลง!$A$20,ข้อตกลง!$B$20,"")))))))</f>
        <v/>
      </c>
      <c r="O89" s="87"/>
      <c r="P89" s="93">
        <f>IF(M89=ข้อตกลง!$A$26,IF(การเลือนเงินเดือน!O89&gt;ข้อตกลง!$C$8,ข้อตกลง!$E$7,ข้อตกลง!$E$8),
IF(M89=ข้อตกลง!$A$25,IF(การเลือนเงินเดือน!O89&gt;ข้อตกลง!$C$8,ข้อตกลง!$E$9,ข้อตกลง!$E$10),
IF(M89=ข้อตกลง!$A$24,IF(การเลือนเงินเดือน!O89&gt;ข้อตกลง!$C$10,ข้อตกลง!$E$9,ข้อตกลง!$E$10),
IF(M89=ข้อตกลง!$A$23,IF(การเลือนเงินเดือน!O89&gt;ข้อตกลง!$C$10,ข้อตกลง!$E$11,ข้อตกลง!$E$12),
IF(M89=ข้อตกลง!$A$22,IF(การเลือนเงินเดือน!O89&gt;ข้อตกลง!$C$12,ข้อตกลง!$E$11,ข้อตกลง!$E$12),
IF(M89=ข้อตกลง!$A$21,IF(การเลือนเงินเดือน!O89&gt;ข้อตกลง!$C$14,ข้อตกลง!$E$13,ข้อตกลง!$E$14),
IF(M89=ข้อตกลง!$A$20,IF(การเลือนเงินเดือน!O89&gt;ข้อตกลง!$C$16,ข้อตกลง!$E$15,ข้อตกลง!$E$16),0)))))))</f>
        <v>0</v>
      </c>
      <c r="Q89" s="89"/>
      <c r="R89" s="97" t="str">
        <f t="shared" si="14"/>
        <v/>
      </c>
      <c r="S89" s="128">
        <f t="shared" si="13"/>
        <v>0</v>
      </c>
      <c r="T89" s="95">
        <f t="shared" si="15"/>
        <v>0</v>
      </c>
      <c r="U89" s="98">
        <f t="shared" si="16"/>
        <v>0</v>
      </c>
      <c r="V89" s="104">
        <f>IF(M89=ข้อตกลง!$A$11,IF(การเลือนเงินเดือน!U89&gt;ข้อตกลง!$C$11,การเลือนเงินเดือน!U89-ข้อตกลง!$C$11,0),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IF(M89=ข้อตกลง!$A$9,IF(การเลือนเงินเดือน!U89&gt;ข้อตกลง!$C$9,การเลือนเงินเดือน!U89-ข้อตกลง!$C$9,0),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IF(M89=ข้อตกลง!$A$7,IF(การเลือนเงินเดือน!U89&gt;ข้อตกลง!$C$7,การเลือนเงินเดือน!U89-ข้อตกลง!$C$7,0),
)))</f>
        <v>0</v>
      </c>
      <c r="W89" s="101">
        <f t="shared" si="17"/>
        <v>0</v>
      </c>
      <c r="X89" s="102">
        <f t="shared" si="18"/>
        <v>0</v>
      </c>
    </row>
    <row r="90" spans="11:24" ht="21" x14ac:dyDescent="0.35">
      <c r="K90" s="107"/>
      <c r="L90" s="108"/>
      <c r="M90" s="108"/>
      <c r="N90" s="91" t="str">
        <f>IF(M90=ข้อตกลง!$A$26,ข้อตกลง!$B$26,
IF(M90=ข้อตกลง!$A$25,ข้อตกลง!$B$25,
IF(M90=ข้อตกลง!$A$24,ข้อตกลง!$B$24,
IF(M90=ข้อตกลง!$A$23,ข้อตกลง!$B$23,
IF(M90=ข้อตกลง!$A$22,ข้อตกลง!$B$22,
IF(M90=ข้อตกลง!$A$21,ข้อตกลง!$B$21,
IF(M90=ข้อตกลง!$A$20,ข้อตกลง!$B$20,"")))))))</f>
        <v/>
      </c>
      <c r="O90" s="87"/>
      <c r="P90" s="93">
        <f>IF(M90=ข้อตกลง!$A$26,IF(การเลือนเงินเดือน!O90&gt;ข้อตกลง!$C$8,ข้อตกลง!$E$7,ข้อตกลง!$E$8),
IF(M90=ข้อตกลง!$A$25,IF(การเลือนเงินเดือน!O90&gt;ข้อตกลง!$C$8,ข้อตกลง!$E$9,ข้อตกลง!$E$10),
IF(M90=ข้อตกลง!$A$24,IF(การเลือนเงินเดือน!O90&gt;ข้อตกลง!$C$10,ข้อตกลง!$E$9,ข้อตกลง!$E$10),
IF(M90=ข้อตกลง!$A$23,IF(การเลือนเงินเดือน!O90&gt;ข้อตกลง!$C$10,ข้อตกลง!$E$11,ข้อตกลง!$E$12),
IF(M90=ข้อตกลง!$A$22,IF(การเลือนเงินเดือน!O90&gt;ข้อตกลง!$C$12,ข้อตกลง!$E$11,ข้อตกลง!$E$12),
IF(M90=ข้อตกลง!$A$21,IF(การเลือนเงินเดือน!O90&gt;ข้อตกลง!$C$14,ข้อตกลง!$E$13,ข้อตกลง!$E$14),
IF(M90=ข้อตกลง!$A$20,IF(การเลือนเงินเดือน!O90&gt;ข้อตกลง!$C$16,ข้อตกลง!$E$15,ข้อตกลง!$E$16),0)))))))</f>
        <v>0</v>
      </c>
      <c r="Q90" s="89"/>
      <c r="R90" s="97" t="str">
        <f t="shared" si="14"/>
        <v/>
      </c>
      <c r="S90" s="128">
        <f t="shared" si="13"/>
        <v>0</v>
      </c>
      <c r="T90" s="95">
        <f t="shared" si="15"/>
        <v>0</v>
      </c>
      <c r="U90" s="98">
        <f t="shared" si="16"/>
        <v>0</v>
      </c>
      <c r="V90" s="104">
        <f>IF(M90=ข้อตกลง!$A$11,IF(การเลือนเงินเดือน!U90&gt;ข้อตกลง!$C$11,การเลือนเงินเดือน!U90-ข้อตกลง!$C$11,0),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IF(M90=ข้อตกลง!$A$9,IF(การเลือนเงินเดือน!U90&gt;ข้อตกลง!$C$9,การเลือนเงินเดือน!U90-ข้อตกลง!$C$9,0),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IF(M90=ข้อตกลง!$A$7,IF(การเลือนเงินเดือน!U90&gt;ข้อตกลง!$C$7,การเลือนเงินเดือน!U90-ข้อตกลง!$C$7,0),
)))</f>
        <v>0</v>
      </c>
      <c r="W90" s="101">
        <f t="shared" si="17"/>
        <v>0</v>
      </c>
      <c r="X90" s="102">
        <f t="shared" si="18"/>
        <v>0</v>
      </c>
    </row>
    <row r="91" spans="11:24" ht="21" x14ac:dyDescent="0.35">
      <c r="K91" s="107"/>
      <c r="L91" s="108"/>
      <c r="M91" s="108"/>
      <c r="N91" s="91" t="str">
        <f>IF(M91=ข้อตกลง!$A$26,ข้อตกลง!$B$26,
IF(M91=ข้อตกลง!$A$25,ข้อตกลง!$B$25,
IF(M91=ข้อตกลง!$A$24,ข้อตกลง!$B$24,
IF(M91=ข้อตกลง!$A$23,ข้อตกลง!$B$23,
IF(M91=ข้อตกลง!$A$22,ข้อตกลง!$B$22,
IF(M91=ข้อตกลง!$A$21,ข้อตกลง!$B$21,
IF(M91=ข้อตกลง!$A$20,ข้อตกลง!$B$20,"")))))))</f>
        <v/>
      </c>
      <c r="O91" s="87"/>
      <c r="P91" s="93">
        <f>IF(M91=ข้อตกลง!$A$26,IF(การเลือนเงินเดือน!O91&gt;ข้อตกลง!$C$8,ข้อตกลง!$E$7,ข้อตกลง!$E$8),
IF(M91=ข้อตกลง!$A$25,IF(การเลือนเงินเดือน!O91&gt;ข้อตกลง!$C$8,ข้อตกลง!$E$9,ข้อตกลง!$E$10),
IF(M91=ข้อตกลง!$A$24,IF(การเลือนเงินเดือน!O91&gt;ข้อตกลง!$C$10,ข้อตกลง!$E$9,ข้อตกลง!$E$10),
IF(M91=ข้อตกลง!$A$23,IF(การเลือนเงินเดือน!O91&gt;ข้อตกลง!$C$10,ข้อตกลง!$E$11,ข้อตกลง!$E$12),
IF(M91=ข้อตกลง!$A$22,IF(การเลือนเงินเดือน!O91&gt;ข้อตกลง!$C$12,ข้อตกลง!$E$11,ข้อตกลง!$E$12),
IF(M91=ข้อตกลง!$A$21,IF(การเลือนเงินเดือน!O91&gt;ข้อตกลง!$C$14,ข้อตกลง!$E$13,ข้อตกลง!$E$14),
IF(M91=ข้อตกลง!$A$20,IF(การเลือนเงินเดือน!O91&gt;ข้อตกลง!$C$16,ข้อตกลง!$E$15,ข้อตกลง!$E$16),0)))))))</f>
        <v>0</v>
      </c>
      <c r="Q91" s="89"/>
      <c r="R91" s="97" t="str">
        <f t="shared" si="14"/>
        <v/>
      </c>
      <c r="S91" s="128">
        <f t="shared" si="13"/>
        <v>0</v>
      </c>
      <c r="T91" s="95">
        <f t="shared" si="15"/>
        <v>0</v>
      </c>
      <c r="U91" s="98">
        <f t="shared" si="16"/>
        <v>0</v>
      </c>
      <c r="V91" s="104">
        <f>IF(M91=ข้อตกลง!$A$11,IF(การเลือนเงินเดือน!U91&gt;ข้อตกลง!$C$11,การเลือนเงินเดือน!U91-ข้อตกลง!$C$11,0),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IF(M91=ข้อตกลง!$A$9,IF(การเลือนเงินเดือน!U91&gt;ข้อตกลง!$C$9,การเลือนเงินเดือน!U91-ข้อตกลง!$C$9,0),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IF(M91=ข้อตกลง!$A$7,IF(การเลือนเงินเดือน!U91&gt;ข้อตกลง!$C$7,การเลือนเงินเดือน!U91-ข้อตกลง!$C$7,0),
)))</f>
        <v>0</v>
      </c>
      <c r="W91" s="101">
        <f t="shared" si="17"/>
        <v>0</v>
      </c>
      <c r="X91" s="102">
        <f t="shared" si="18"/>
        <v>0</v>
      </c>
    </row>
    <row r="92" spans="11:24" ht="21" x14ac:dyDescent="0.35">
      <c r="K92" s="107"/>
      <c r="L92" s="108"/>
      <c r="M92" s="108"/>
      <c r="N92" s="91" t="str">
        <f>IF(M92=ข้อตกลง!$A$26,ข้อตกลง!$B$26,
IF(M92=ข้อตกลง!$A$25,ข้อตกลง!$B$25,
IF(M92=ข้อตกลง!$A$24,ข้อตกลง!$B$24,
IF(M92=ข้อตกลง!$A$23,ข้อตกลง!$B$23,
IF(M92=ข้อตกลง!$A$22,ข้อตกลง!$B$22,
IF(M92=ข้อตกลง!$A$21,ข้อตกลง!$B$21,
IF(M92=ข้อตกลง!$A$20,ข้อตกลง!$B$20,"")))))))</f>
        <v/>
      </c>
      <c r="O92" s="87"/>
      <c r="P92" s="93">
        <f>IF(M92=ข้อตกลง!$A$26,IF(การเลือนเงินเดือน!O92&gt;ข้อตกลง!$C$8,ข้อตกลง!$E$7,ข้อตกลง!$E$8),
IF(M92=ข้อตกลง!$A$25,IF(การเลือนเงินเดือน!O92&gt;ข้อตกลง!$C$8,ข้อตกลง!$E$9,ข้อตกลง!$E$10),
IF(M92=ข้อตกลง!$A$24,IF(การเลือนเงินเดือน!O92&gt;ข้อตกลง!$C$10,ข้อตกลง!$E$9,ข้อตกลง!$E$10),
IF(M92=ข้อตกลง!$A$23,IF(การเลือนเงินเดือน!O92&gt;ข้อตกลง!$C$10,ข้อตกลง!$E$11,ข้อตกลง!$E$12),
IF(M92=ข้อตกลง!$A$22,IF(การเลือนเงินเดือน!O92&gt;ข้อตกลง!$C$12,ข้อตกลง!$E$11,ข้อตกลง!$E$12),
IF(M92=ข้อตกลง!$A$21,IF(การเลือนเงินเดือน!O92&gt;ข้อตกลง!$C$14,ข้อตกลง!$E$13,ข้อตกลง!$E$14),
IF(M92=ข้อตกลง!$A$20,IF(การเลือนเงินเดือน!O92&gt;ข้อตกลง!$C$16,ข้อตกลง!$E$15,ข้อตกลง!$E$16),0)))))))</f>
        <v>0</v>
      </c>
      <c r="Q92" s="89"/>
      <c r="R92" s="97" t="str">
        <f t="shared" si="14"/>
        <v/>
      </c>
      <c r="S92" s="128">
        <f t="shared" si="13"/>
        <v>0</v>
      </c>
      <c r="T92" s="95">
        <f t="shared" si="15"/>
        <v>0</v>
      </c>
      <c r="U92" s="98">
        <f t="shared" si="16"/>
        <v>0</v>
      </c>
      <c r="V92" s="104">
        <f>IF(M92=ข้อตกลง!$A$11,IF(การเลือนเงินเดือน!U92&gt;ข้อตกลง!$C$11,การเลือนเงินเดือน!U92-ข้อตกลง!$C$11,0),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IF(M92=ข้อตกลง!$A$9,IF(การเลือนเงินเดือน!U92&gt;ข้อตกลง!$C$9,การเลือนเงินเดือน!U92-ข้อตกลง!$C$9,0),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IF(M92=ข้อตกลง!$A$7,IF(การเลือนเงินเดือน!U92&gt;ข้อตกลง!$C$7,การเลือนเงินเดือน!U92-ข้อตกลง!$C$7,0),
)))</f>
        <v>0</v>
      </c>
      <c r="W92" s="101">
        <f t="shared" si="17"/>
        <v>0</v>
      </c>
      <c r="X92" s="102">
        <f t="shared" si="18"/>
        <v>0</v>
      </c>
    </row>
    <row r="93" spans="11:24" ht="21" x14ac:dyDescent="0.35">
      <c r="K93" s="107"/>
      <c r="L93" s="108"/>
      <c r="M93" s="108"/>
      <c r="N93" s="91" t="str">
        <f>IF(M93=ข้อตกลง!$A$26,ข้อตกลง!$B$26,
IF(M93=ข้อตกลง!$A$25,ข้อตกลง!$B$25,
IF(M93=ข้อตกลง!$A$24,ข้อตกลง!$B$24,
IF(M93=ข้อตกลง!$A$23,ข้อตกลง!$B$23,
IF(M93=ข้อตกลง!$A$22,ข้อตกลง!$B$22,
IF(M93=ข้อตกลง!$A$21,ข้อตกลง!$B$21,
IF(M93=ข้อตกลง!$A$20,ข้อตกลง!$B$20,"")))))))</f>
        <v/>
      </c>
      <c r="O93" s="87"/>
      <c r="P93" s="93">
        <f>IF(M93=ข้อตกลง!$A$26,IF(การเลือนเงินเดือน!O93&gt;ข้อตกลง!$C$8,ข้อตกลง!$E$7,ข้อตกลง!$E$8),
IF(M93=ข้อตกลง!$A$25,IF(การเลือนเงินเดือน!O93&gt;ข้อตกลง!$C$8,ข้อตกลง!$E$9,ข้อตกลง!$E$10),
IF(M93=ข้อตกลง!$A$24,IF(การเลือนเงินเดือน!O93&gt;ข้อตกลง!$C$10,ข้อตกลง!$E$9,ข้อตกลง!$E$10),
IF(M93=ข้อตกลง!$A$23,IF(การเลือนเงินเดือน!O93&gt;ข้อตกลง!$C$10,ข้อตกลง!$E$11,ข้อตกลง!$E$12),
IF(M93=ข้อตกลง!$A$22,IF(การเลือนเงินเดือน!O93&gt;ข้อตกลง!$C$12,ข้อตกลง!$E$11,ข้อตกลง!$E$12),
IF(M93=ข้อตกลง!$A$21,IF(การเลือนเงินเดือน!O93&gt;ข้อตกลง!$C$14,ข้อตกลง!$E$13,ข้อตกลง!$E$14),
IF(M93=ข้อตกลง!$A$20,IF(การเลือนเงินเดือน!O93&gt;ข้อตกลง!$C$16,ข้อตกลง!$E$15,ข้อตกลง!$E$16),0)))))))</f>
        <v>0</v>
      </c>
      <c r="Q93" s="89"/>
      <c r="R93" s="97" t="str">
        <f t="shared" si="14"/>
        <v/>
      </c>
      <c r="S93" s="128">
        <f t="shared" si="13"/>
        <v>0</v>
      </c>
      <c r="T93" s="95">
        <f t="shared" si="15"/>
        <v>0</v>
      </c>
      <c r="U93" s="98">
        <f t="shared" si="16"/>
        <v>0</v>
      </c>
      <c r="V93" s="104">
        <f>IF(M93=ข้อตกลง!$A$11,IF(การเลือนเงินเดือน!U93&gt;ข้อตกลง!$C$11,การเลือนเงินเดือน!U93-ข้อตกลง!$C$11,0),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IF(M93=ข้อตกลง!$A$9,IF(การเลือนเงินเดือน!U93&gt;ข้อตกลง!$C$9,การเลือนเงินเดือน!U93-ข้อตกลง!$C$9,0),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IF(M93=ข้อตกลง!$A$7,IF(การเลือนเงินเดือน!U93&gt;ข้อตกลง!$C$7,การเลือนเงินเดือน!U93-ข้อตกลง!$C$7,0),
)))</f>
        <v>0</v>
      </c>
      <c r="W93" s="101">
        <f t="shared" si="17"/>
        <v>0</v>
      </c>
      <c r="X93" s="102">
        <f t="shared" si="18"/>
        <v>0</v>
      </c>
    </row>
    <row r="94" spans="11:24" ht="21" x14ac:dyDescent="0.35">
      <c r="K94" s="107"/>
      <c r="L94" s="108"/>
      <c r="M94" s="108"/>
      <c r="N94" s="91" t="str">
        <f>IF(M94=ข้อตกลง!$A$26,ข้อตกลง!$B$26,
IF(M94=ข้อตกลง!$A$25,ข้อตกลง!$B$25,
IF(M94=ข้อตกลง!$A$24,ข้อตกลง!$B$24,
IF(M94=ข้อตกลง!$A$23,ข้อตกลง!$B$23,
IF(M94=ข้อตกลง!$A$22,ข้อตกลง!$B$22,
IF(M94=ข้อตกลง!$A$21,ข้อตกลง!$B$21,
IF(M94=ข้อตกลง!$A$20,ข้อตกลง!$B$20,"")))))))</f>
        <v/>
      </c>
      <c r="O94" s="87"/>
      <c r="P94" s="93">
        <f>IF(M94=ข้อตกลง!$A$26,IF(การเลือนเงินเดือน!O94&gt;ข้อตกลง!$C$8,ข้อตกลง!$E$7,ข้อตกลง!$E$8),
IF(M94=ข้อตกลง!$A$25,IF(การเลือนเงินเดือน!O94&gt;ข้อตกลง!$C$8,ข้อตกลง!$E$9,ข้อตกลง!$E$10),
IF(M94=ข้อตกลง!$A$24,IF(การเลือนเงินเดือน!O94&gt;ข้อตกลง!$C$10,ข้อตกลง!$E$9,ข้อตกลง!$E$10),
IF(M94=ข้อตกลง!$A$23,IF(การเลือนเงินเดือน!O94&gt;ข้อตกลง!$C$10,ข้อตกลง!$E$11,ข้อตกลง!$E$12),
IF(M94=ข้อตกลง!$A$22,IF(การเลือนเงินเดือน!O94&gt;ข้อตกลง!$C$12,ข้อตกลง!$E$11,ข้อตกลง!$E$12),
IF(M94=ข้อตกลง!$A$21,IF(การเลือนเงินเดือน!O94&gt;ข้อตกลง!$C$14,ข้อตกลง!$E$13,ข้อตกลง!$E$14),
IF(M94=ข้อตกลง!$A$20,IF(การเลือนเงินเดือน!O94&gt;ข้อตกลง!$C$16,ข้อตกลง!$E$15,ข้อตกลง!$E$16),0)))))))</f>
        <v>0</v>
      </c>
      <c r="Q94" s="89"/>
      <c r="R94" s="97" t="str">
        <f t="shared" si="14"/>
        <v/>
      </c>
      <c r="S94" s="128">
        <f t="shared" si="13"/>
        <v>0</v>
      </c>
      <c r="T94" s="95">
        <f t="shared" si="15"/>
        <v>0</v>
      </c>
      <c r="U94" s="98">
        <f t="shared" si="16"/>
        <v>0</v>
      </c>
      <c r="V94" s="104">
        <f>IF(M94=ข้อตกลง!$A$11,IF(การเลือนเงินเดือน!U94&gt;ข้อตกลง!$C$11,การเลือนเงินเดือน!U94-ข้อตกลง!$C$11,0),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IF(M94=ข้อตกลง!$A$9,IF(การเลือนเงินเดือน!U94&gt;ข้อตกลง!$C$9,การเลือนเงินเดือน!U94-ข้อตกลง!$C$9,0),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IF(M94=ข้อตกลง!$A$7,IF(การเลือนเงินเดือน!U94&gt;ข้อตกลง!$C$7,การเลือนเงินเดือน!U94-ข้อตกลง!$C$7,0),
)))</f>
        <v>0</v>
      </c>
      <c r="W94" s="101">
        <f t="shared" si="17"/>
        <v>0</v>
      </c>
      <c r="X94" s="102">
        <f t="shared" si="18"/>
        <v>0</v>
      </c>
    </row>
    <row r="95" spans="11:24" ht="21" x14ac:dyDescent="0.35">
      <c r="K95" s="107"/>
      <c r="L95" s="108"/>
      <c r="M95" s="108"/>
      <c r="N95" s="91" t="str">
        <f>IF(M95=ข้อตกลง!$A$26,ข้อตกลง!$B$26,
IF(M95=ข้อตกลง!$A$25,ข้อตกลง!$B$25,
IF(M95=ข้อตกลง!$A$24,ข้อตกลง!$B$24,
IF(M95=ข้อตกลง!$A$23,ข้อตกลง!$B$23,
IF(M95=ข้อตกลง!$A$22,ข้อตกลง!$B$22,
IF(M95=ข้อตกลง!$A$21,ข้อตกลง!$B$21,
IF(M95=ข้อตกลง!$A$20,ข้อตกลง!$B$20,"")))))))</f>
        <v/>
      </c>
      <c r="O95" s="87"/>
      <c r="P95" s="93">
        <f>IF(M95=ข้อตกลง!$A$26,IF(การเลือนเงินเดือน!O95&gt;ข้อตกลง!$C$8,ข้อตกลง!$E$7,ข้อตกลง!$E$8),
IF(M95=ข้อตกลง!$A$25,IF(การเลือนเงินเดือน!O95&gt;ข้อตกลง!$C$8,ข้อตกลง!$E$9,ข้อตกลง!$E$10),
IF(M95=ข้อตกลง!$A$24,IF(การเลือนเงินเดือน!O95&gt;ข้อตกลง!$C$10,ข้อตกลง!$E$9,ข้อตกลง!$E$10),
IF(M95=ข้อตกลง!$A$23,IF(การเลือนเงินเดือน!O95&gt;ข้อตกลง!$C$10,ข้อตกลง!$E$11,ข้อตกลง!$E$12),
IF(M95=ข้อตกลง!$A$22,IF(การเลือนเงินเดือน!O95&gt;ข้อตกลง!$C$12,ข้อตกลง!$E$11,ข้อตกลง!$E$12),
IF(M95=ข้อตกลง!$A$21,IF(การเลือนเงินเดือน!O95&gt;ข้อตกลง!$C$14,ข้อตกลง!$E$13,ข้อตกลง!$E$14),
IF(M95=ข้อตกลง!$A$20,IF(การเลือนเงินเดือน!O95&gt;ข้อตกลง!$C$16,ข้อตกลง!$E$15,ข้อตกลง!$E$16),0)))))))</f>
        <v>0</v>
      </c>
      <c r="Q95" s="89"/>
      <c r="R95" s="97" t="str">
        <f t="shared" si="14"/>
        <v/>
      </c>
      <c r="S95" s="128">
        <f t="shared" si="13"/>
        <v>0</v>
      </c>
      <c r="T95" s="95">
        <f t="shared" si="15"/>
        <v>0</v>
      </c>
      <c r="U95" s="98">
        <f t="shared" si="16"/>
        <v>0</v>
      </c>
      <c r="V95" s="104">
        <f>IF(M95=ข้อตกลง!$A$11,IF(การเลือนเงินเดือน!U95&gt;ข้อตกลง!$C$11,การเลือนเงินเดือน!U95-ข้อตกลง!$C$11,0),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IF(M95=ข้อตกลง!$A$9,IF(การเลือนเงินเดือน!U95&gt;ข้อตกลง!$C$9,การเลือนเงินเดือน!U95-ข้อตกลง!$C$9,0),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IF(M95=ข้อตกลง!$A$7,IF(การเลือนเงินเดือน!U95&gt;ข้อตกลง!$C$7,การเลือนเงินเดือน!U95-ข้อตกลง!$C$7,0),
)))</f>
        <v>0</v>
      </c>
      <c r="W95" s="101">
        <f t="shared" si="17"/>
        <v>0</v>
      </c>
      <c r="X95" s="102">
        <f t="shared" si="18"/>
        <v>0</v>
      </c>
    </row>
    <row r="96" spans="11:24" ht="21" x14ac:dyDescent="0.35">
      <c r="K96" s="107"/>
      <c r="L96" s="108"/>
      <c r="M96" s="108"/>
      <c r="N96" s="91" t="str">
        <f>IF(M96=ข้อตกลง!$A$26,ข้อตกลง!$B$26,
IF(M96=ข้อตกลง!$A$25,ข้อตกลง!$B$25,
IF(M96=ข้อตกลง!$A$24,ข้อตกลง!$B$24,
IF(M96=ข้อตกลง!$A$23,ข้อตกลง!$B$23,
IF(M96=ข้อตกลง!$A$22,ข้อตกลง!$B$22,
IF(M96=ข้อตกลง!$A$21,ข้อตกลง!$B$21,
IF(M96=ข้อตกลง!$A$20,ข้อตกลง!$B$20,"")))))))</f>
        <v/>
      </c>
      <c r="O96" s="87"/>
      <c r="P96" s="93">
        <f>IF(M96=ข้อตกลง!$A$26,IF(การเลือนเงินเดือน!O96&gt;ข้อตกลง!$C$8,ข้อตกลง!$E$7,ข้อตกลง!$E$8),
IF(M96=ข้อตกลง!$A$25,IF(การเลือนเงินเดือน!O96&gt;ข้อตกลง!$C$8,ข้อตกลง!$E$9,ข้อตกลง!$E$10),
IF(M96=ข้อตกลง!$A$24,IF(การเลือนเงินเดือน!O96&gt;ข้อตกลง!$C$10,ข้อตกลง!$E$9,ข้อตกลง!$E$10),
IF(M96=ข้อตกลง!$A$23,IF(การเลือนเงินเดือน!O96&gt;ข้อตกลง!$C$10,ข้อตกลง!$E$11,ข้อตกลง!$E$12),
IF(M96=ข้อตกลง!$A$22,IF(การเลือนเงินเดือน!O96&gt;ข้อตกลง!$C$12,ข้อตกลง!$E$11,ข้อตกลง!$E$12),
IF(M96=ข้อตกลง!$A$21,IF(การเลือนเงินเดือน!O96&gt;ข้อตกลง!$C$14,ข้อตกลง!$E$13,ข้อตกลง!$E$14),
IF(M96=ข้อตกลง!$A$20,IF(การเลือนเงินเดือน!O96&gt;ข้อตกลง!$C$16,ข้อตกลง!$E$15,ข้อตกลง!$E$16),0)))))))</f>
        <v>0</v>
      </c>
      <c r="Q96" s="89"/>
      <c r="R96" s="97" t="str">
        <f t="shared" si="14"/>
        <v/>
      </c>
      <c r="S96" s="128">
        <f t="shared" si="13"/>
        <v>0</v>
      </c>
      <c r="T96" s="95">
        <f t="shared" si="15"/>
        <v>0</v>
      </c>
      <c r="U96" s="98">
        <f t="shared" si="16"/>
        <v>0</v>
      </c>
      <c r="V96" s="104">
        <f>IF(M96=ข้อตกลง!$A$11,IF(การเลือนเงินเดือน!U96&gt;ข้อตกลง!$C$11,การเลือนเงินเดือน!U96-ข้อตกลง!$C$11,0),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IF(M96=ข้อตกลง!$A$9,IF(การเลือนเงินเดือน!U96&gt;ข้อตกลง!$C$9,การเลือนเงินเดือน!U96-ข้อตกลง!$C$9,0),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IF(M96=ข้อตกลง!$A$7,IF(การเลือนเงินเดือน!U96&gt;ข้อตกลง!$C$7,การเลือนเงินเดือน!U96-ข้อตกลง!$C$7,0),
)))</f>
        <v>0</v>
      </c>
      <c r="W96" s="101">
        <f t="shared" si="17"/>
        <v>0</v>
      </c>
      <c r="X96" s="102">
        <f t="shared" si="18"/>
        <v>0</v>
      </c>
    </row>
    <row r="97" spans="11:24" ht="21" x14ac:dyDescent="0.35">
      <c r="K97" s="107"/>
      <c r="L97" s="108"/>
      <c r="M97" s="108"/>
      <c r="N97" s="91" t="str">
        <f>IF(M97=ข้อตกลง!$A$26,ข้อตกลง!$B$26,
IF(M97=ข้อตกลง!$A$25,ข้อตกลง!$B$25,
IF(M97=ข้อตกลง!$A$24,ข้อตกลง!$B$24,
IF(M97=ข้อตกลง!$A$23,ข้อตกลง!$B$23,
IF(M97=ข้อตกลง!$A$22,ข้อตกลง!$B$22,
IF(M97=ข้อตกลง!$A$21,ข้อตกลง!$B$21,
IF(M97=ข้อตกลง!$A$20,ข้อตกลง!$B$20,"")))))))</f>
        <v/>
      </c>
      <c r="O97" s="87"/>
      <c r="P97" s="93">
        <f>IF(M97=ข้อตกลง!$A$26,IF(การเลือนเงินเดือน!O97&gt;ข้อตกลง!$C$8,ข้อตกลง!$E$7,ข้อตกลง!$E$8),
IF(M97=ข้อตกลง!$A$25,IF(การเลือนเงินเดือน!O97&gt;ข้อตกลง!$C$8,ข้อตกลง!$E$9,ข้อตกลง!$E$10),
IF(M97=ข้อตกลง!$A$24,IF(การเลือนเงินเดือน!O97&gt;ข้อตกลง!$C$10,ข้อตกลง!$E$9,ข้อตกลง!$E$10),
IF(M97=ข้อตกลง!$A$23,IF(การเลือนเงินเดือน!O97&gt;ข้อตกลง!$C$10,ข้อตกลง!$E$11,ข้อตกลง!$E$12),
IF(M97=ข้อตกลง!$A$22,IF(การเลือนเงินเดือน!O97&gt;ข้อตกลง!$C$12,ข้อตกลง!$E$11,ข้อตกลง!$E$12),
IF(M97=ข้อตกลง!$A$21,IF(การเลือนเงินเดือน!O97&gt;ข้อตกลง!$C$14,ข้อตกลง!$E$13,ข้อตกลง!$E$14),
IF(M97=ข้อตกลง!$A$20,IF(การเลือนเงินเดือน!O97&gt;ข้อตกลง!$C$16,ข้อตกลง!$E$15,ข้อตกลง!$E$16),0)))))))</f>
        <v>0</v>
      </c>
      <c r="Q97" s="89"/>
      <c r="R97" s="97" t="str">
        <f t="shared" si="14"/>
        <v/>
      </c>
      <c r="S97" s="128">
        <f t="shared" si="13"/>
        <v>0</v>
      </c>
      <c r="T97" s="95">
        <f t="shared" si="15"/>
        <v>0</v>
      </c>
      <c r="U97" s="98">
        <f t="shared" si="16"/>
        <v>0</v>
      </c>
      <c r="V97" s="104">
        <f>IF(M97=ข้อตกลง!$A$11,IF(การเลือนเงินเดือน!U97&gt;ข้อตกลง!$C$11,การเลือนเงินเดือน!U97-ข้อตกลง!$C$11,0),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IF(M97=ข้อตกลง!$A$9,IF(การเลือนเงินเดือน!U97&gt;ข้อตกลง!$C$9,การเลือนเงินเดือน!U97-ข้อตกลง!$C$9,0),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IF(M97=ข้อตกลง!$A$7,IF(การเลือนเงินเดือน!U97&gt;ข้อตกลง!$C$7,การเลือนเงินเดือน!U97-ข้อตกลง!$C$7,0),
)))</f>
        <v>0</v>
      </c>
      <c r="W97" s="101">
        <f t="shared" si="17"/>
        <v>0</v>
      </c>
      <c r="X97" s="102">
        <f t="shared" si="18"/>
        <v>0</v>
      </c>
    </row>
    <row r="98" spans="11:24" ht="21" x14ac:dyDescent="0.35">
      <c r="K98" s="107"/>
      <c r="L98" s="108"/>
      <c r="M98" s="108"/>
      <c r="N98" s="91" t="str">
        <f>IF(M98=ข้อตกลง!$A$26,ข้อตกลง!$B$26,
IF(M98=ข้อตกลง!$A$25,ข้อตกลง!$B$25,
IF(M98=ข้อตกลง!$A$24,ข้อตกลง!$B$24,
IF(M98=ข้อตกลง!$A$23,ข้อตกลง!$B$23,
IF(M98=ข้อตกลง!$A$22,ข้อตกลง!$B$22,
IF(M98=ข้อตกลง!$A$21,ข้อตกลง!$B$21,
IF(M98=ข้อตกลง!$A$20,ข้อตกลง!$B$20,"")))))))</f>
        <v/>
      </c>
      <c r="O98" s="87"/>
      <c r="P98" s="93">
        <f>IF(M98=ข้อตกลง!$A$26,IF(การเลือนเงินเดือน!O98&gt;ข้อตกลง!$C$8,ข้อตกลง!$E$7,ข้อตกลง!$E$8),
IF(M98=ข้อตกลง!$A$25,IF(การเลือนเงินเดือน!O98&gt;ข้อตกลง!$C$8,ข้อตกลง!$E$9,ข้อตกลง!$E$10),
IF(M98=ข้อตกลง!$A$24,IF(การเลือนเงินเดือน!O98&gt;ข้อตกลง!$C$10,ข้อตกลง!$E$9,ข้อตกลง!$E$10),
IF(M98=ข้อตกลง!$A$23,IF(การเลือนเงินเดือน!O98&gt;ข้อตกลง!$C$10,ข้อตกลง!$E$11,ข้อตกลง!$E$12),
IF(M98=ข้อตกลง!$A$22,IF(การเลือนเงินเดือน!O98&gt;ข้อตกลง!$C$12,ข้อตกลง!$E$11,ข้อตกลง!$E$12),
IF(M98=ข้อตกลง!$A$21,IF(การเลือนเงินเดือน!O98&gt;ข้อตกลง!$C$14,ข้อตกลง!$E$13,ข้อตกลง!$E$14),
IF(M98=ข้อตกลง!$A$20,IF(การเลือนเงินเดือน!O98&gt;ข้อตกลง!$C$16,ข้อตกลง!$E$15,ข้อตกลง!$E$16),0)))))))</f>
        <v>0</v>
      </c>
      <c r="Q98" s="89"/>
      <c r="R98" s="97" t="str">
        <f t="shared" si="14"/>
        <v/>
      </c>
      <c r="S98" s="128">
        <f t="shared" si="13"/>
        <v>0</v>
      </c>
      <c r="T98" s="95">
        <f t="shared" si="15"/>
        <v>0</v>
      </c>
      <c r="U98" s="98">
        <f t="shared" si="16"/>
        <v>0</v>
      </c>
      <c r="V98" s="104">
        <f>IF(M98=ข้อตกลง!$A$11,IF(การเลือนเงินเดือน!U98&gt;ข้อตกลง!$C$11,การเลือนเงินเดือน!U98-ข้อตกลง!$C$11,0),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IF(M98=ข้อตกลง!$A$9,IF(การเลือนเงินเดือน!U98&gt;ข้อตกลง!$C$9,การเลือนเงินเดือน!U98-ข้อตกลง!$C$9,0),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IF(M98=ข้อตกลง!$A$7,IF(การเลือนเงินเดือน!U98&gt;ข้อตกลง!$C$7,การเลือนเงินเดือน!U98-ข้อตกลง!$C$7,0),
)))</f>
        <v>0</v>
      </c>
      <c r="W98" s="101">
        <f t="shared" si="17"/>
        <v>0</v>
      </c>
      <c r="X98" s="102">
        <f t="shared" si="18"/>
        <v>0</v>
      </c>
    </row>
    <row r="99" spans="11:24" ht="21" customHeight="1" x14ac:dyDescent="0.35">
      <c r="K99" s="107"/>
      <c r="L99" s="108"/>
      <c r="M99" s="108"/>
      <c r="N99" s="91" t="str">
        <f>IF(M99=ข้อตกลง!$A$26,ข้อตกลง!$B$26,
IF(M99=ข้อตกลง!$A$25,ข้อตกลง!$B$25,
IF(M99=ข้อตกลง!$A$24,ข้อตกลง!$B$24,
IF(M99=ข้อตกลง!$A$23,ข้อตกลง!$B$23,
IF(M99=ข้อตกลง!$A$22,ข้อตกลง!$B$22,
IF(M99=ข้อตกลง!$A$21,ข้อตกลง!$B$21,
IF(M99=ข้อตกลง!$A$20,ข้อตกลง!$B$20,"")))))))</f>
        <v/>
      </c>
      <c r="O99" s="87"/>
      <c r="P99" s="93">
        <f>IF(M99=ข้อตกลง!$A$26,IF(การเลือนเงินเดือน!O99&gt;ข้อตกลง!$C$8,ข้อตกลง!$E$7,ข้อตกลง!$E$8),
IF(M99=ข้อตกลง!$A$25,IF(การเลือนเงินเดือน!O99&gt;ข้อตกลง!$C$8,ข้อตกลง!$E$9,ข้อตกลง!$E$10),
IF(M99=ข้อตกลง!$A$24,IF(การเลือนเงินเดือน!O99&gt;ข้อตกลง!$C$10,ข้อตกลง!$E$9,ข้อตกลง!$E$10),
IF(M99=ข้อตกลง!$A$23,IF(การเลือนเงินเดือน!O99&gt;ข้อตกลง!$C$10,ข้อตกลง!$E$11,ข้อตกลง!$E$12),
IF(M99=ข้อตกลง!$A$22,IF(การเลือนเงินเดือน!O99&gt;ข้อตกลง!$C$12,ข้อตกลง!$E$11,ข้อตกลง!$E$12),
IF(M99=ข้อตกลง!$A$21,IF(การเลือนเงินเดือน!O99&gt;ข้อตกลง!$C$14,ข้อตกลง!$E$13,ข้อตกลง!$E$14),
IF(M99=ข้อตกลง!$A$20,IF(การเลือนเงินเดือน!O99&gt;ข้อตกลง!$C$16,ข้อตกลง!$E$15,ข้อตกลง!$E$16),0)))))))</f>
        <v>0</v>
      </c>
      <c r="Q99" s="89"/>
      <c r="R99" s="97" t="str">
        <f t="shared" si="14"/>
        <v/>
      </c>
      <c r="S99" s="128">
        <f t="shared" si="13"/>
        <v>0</v>
      </c>
      <c r="T99" s="95">
        <f t="shared" si="15"/>
        <v>0</v>
      </c>
      <c r="U99" s="98">
        <f t="shared" si="16"/>
        <v>0</v>
      </c>
      <c r="V99" s="104">
        <f>IF(M99=ข้อตกลง!$A$11,IF(การเลือนเงินเดือน!U99&gt;ข้อตกลง!$C$11,การเลือนเงินเดือน!U99-ข้อตกลง!$C$11,0),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IF(M99=ข้อตกลง!$A$9,IF(การเลือนเงินเดือน!U99&gt;ข้อตกลง!$C$9,การเลือนเงินเดือน!U99-ข้อตกลง!$C$9,0),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IF(M99=ข้อตกลง!$A$7,IF(การเลือนเงินเดือน!U99&gt;ข้อตกลง!$C$7,การเลือนเงินเดือน!U99-ข้อตกลง!$C$7,0),
)))</f>
        <v>0</v>
      </c>
      <c r="W99" s="101">
        <f t="shared" si="17"/>
        <v>0</v>
      </c>
      <c r="X99" s="102">
        <f t="shared" si="18"/>
        <v>0</v>
      </c>
    </row>
    <row r="100" spans="11:24" ht="21" customHeight="1" x14ac:dyDescent="0.35">
      <c r="K100" s="107"/>
      <c r="L100" s="108"/>
      <c r="M100" s="108"/>
      <c r="N100" s="91" t="str">
        <f>IF(M100=ข้อตกลง!$A$26,ข้อตกลง!$B$26,
IF(M100=ข้อตกลง!$A$25,ข้อตกลง!$B$25,
IF(M100=ข้อตกลง!$A$24,ข้อตกลง!$B$24,
IF(M100=ข้อตกลง!$A$23,ข้อตกลง!$B$23,
IF(M100=ข้อตกลง!$A$22,ข้อตกลง!$B$22,
IF(M100=ข้อตกลง!$A$21,ข้อตกลง!$B$21,
IF(M100=ข้อตกลง!$A$20,ข้อตกลง!$B$20,"")))))))</f>
        <v/>
      </c>
      <c r="O100" s="87"/>
      <c r="P100" s="93">
        <f>IF(M100=ข้อตกลง!$A$26,IF(การเลือนเงินเดือน!O100&gt;ข้อตกลง!$C$8,ข้อตกลง!$E$7,ข้อตกลง!$E$8),
IF(M100=ข้อตกลง!$A$25,IF(การเลือนเงินเดือน!O100&gt;ข้อตกลง!$C$8,ข้อตกลง!$E$9,ข้อตกลง!$E$10),
IF(M100=ข้อตกลง!$A$24,IF(การเลือนเงินเดือน!O100&gt;ข้อตกลง!$C$10,ข้อตกลง!$E$9,ข้อตกลง!$E$10),
IF(M100=ข้อตกลง!$A$23,IF(การเลือนเงินเดือน!O100&gt;ข้อตกลง!$C$10,ข้อตกลง!$E$11,ข้อตกลง!$E$12),
IF(M100=ข้อตกลง!$A$22,IF(การเลือนเงินเดือน!O100&gt;ข้อตกลง!$C$12,ข้อตกลง!$E$11,ข้อตกลง!$E$12),
IF(M100=ข้อตกลง!$A$21,IF(การเลือนเงินเดือน!O100&gt;ข้อตกลง!$C$14,ข้อตกลง!$E$13,ข้อตกลง!$E$14),
IF(M100=ข้อตกลง!$A$20,IF(การเลือนเงินเดือน!O100&gt;ข้อตกลง!$C$16,ข้อตกลง!$E$15,ข้อตกลง!$E$16),0)))))))</f>
        <v>0</v>
      </c>
      <c r="Q100" s="89"/>
      <c r="R100" s="97" t="str">
        <f t="shared" si="14"/>
        <v/>
      </c>
      <c r="S100" s="128">
        <f t="shared" si="13"/>
        <v>0</v>
      </c>
      <c r="T100" s="95">
        <f t="shared" si="15"/>
        <v>0</v>
      </c>
      <c r="U100" s="98">
        <f t="shared" si="16"/>
        <v>0</v>
      </c>
      <c r="V100" s="104">
        <f>IF(M100=ข้อตกลง!$A$11,IF(การเลือนเงินเดือน!U100&gt;ข้อตกลง!$C$11,การเลือนเงินเดือน!U100-ข้อตกลง!$C$11,0),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IF(M100=ข้อตกลง!$A$9,IF(การเลือนเงินเดือน!U100&gt;ข้อตกลง!$C$9,การเลือนเงินเดือน!U100-ข้อตกลง!$C$9,0),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IF(M100=ข้อตกลง!$A$7,IF(การเลือนเงินเดือน!U100&gt;ข้อตกลง!$C$7,การเลือนเงินเดือน!U100-ข้อตกลง!$C$7,0),
)))</f>
        <v>0</v>
      </c>
      <c r="W100" s="101">
        <f t="shared" si="17"/>
        <v>0</v>
      </c>
      <c r="X100" s="102">
        <f t="shared" si="18"/>
        <v>0</v>
      </c>
    </row>
    <row r="101" spans="11:24" ht="21" customHeight="1" x14ac:dyDescent="0.35">
      <c r="K101" s="107"/>
      <c r="L101" s="108"/>
      <c r="M101" s="108"/>
      <c r="N101" s="91" t="str">
        <f>IF(M101=ข้อตกลง!$A$26,ข้อตกลง!$B$26,
IF(M101=ข้อตกลง!$A$25,ข้อตกลง!$B$25,
IF(M101=ข้อตกลง!$A$24,ข้อตกลง!$B$24,
IF(M101=ข้อตกลง!$A$23,ข้อตกลง!$B$23,
IF(M101=ข้อตกลง!$A$22,ข้อตกลง!$B$22,
IF(M101=ข้อตกลง!$A$21,ข้อตกลง!$B$21,
IF(M101=ข้อตกลง!$A$20,ข้อตกลง!$B$20,"")))))))</f>
        <v/>
      </c>
      <c r="O101" s="87"/>
      <c r="P101" s="93">
        <f>IF(M101=ข้อตกลง!$A$26,IF(การเลือนเงินเดือน!O101&gt;ข้อตกลง!$C$8,ข้อตกลง!$E$7,ข้อตกลง!$E$8),
IF(M101=ข้อตกลง!$A$25,IF(การเลือนเงินเดือน!O101&gt;ข้อตกลง!$C$8,ข้อตกลง!$E$9,ข้อตกลง!$E$10),
IF(M101=ข้อตกลง!$A$24,IF(การเลือนเงินเดือน!O101&gt;ข้อตกลง!$C$10,ข้อตกลง!$E$9,ข้อตกลง!$E$10),
IF(M101=ข้อตกลง!$A$23,IF(การเลือนเงินเดือน!O101&gt;ข้อตกลง!$C$10,ข้อตกลง!$E$11,ข้อตกลง!$E$12),
IF(M101=ข้อตกลง!$A$22,IF(การเลือนเงินเดือน!O101&gt;ข้อตกลง!$C$12,ข้อตกลง!$E$11,ข้อตกลง!$E$12),
IF(M101=ข้อตกลง!$A$21,IF(การเลือนเงินเดือน!O101&gt;ข้อตกลง!$C$14,ข้อตกลง!$E$13,ข้อตกลง!$E$14),
IF(M101=ข้อตกลง!$A$20,IF(การเลือนเงินเดือน!O101&gt;ข้อตกลง!$C$16,ข้อตกลง!$E$15,ข้อตกลง!$E$16),0)))))))</f>
        <v>0</v>
      </c>
      <c r="Q101" s="89"/>
      <c r="R101" s="97" t="str">
        <f t="shared" si="14"/>
        <v/>
      </c>
      <c r="S101" s="128">
        <f t="shared" si="13"/>
        <v>0</v>
      </c>
      <c r="T101" s="95">
        <f t="shared" si="15"/>
        <v>0</v>
      </c>
      <c r="U101" s="98">
        <f t="shared" si="16"/>
        <v>0</v>
      </c>
      <c r="V101" s="104">
        <f>IF(M101=ข้อตกลง!$A$11,IF(การเลือนเงินเดือน!U101&gt;ข้อตกลง!$C$11,การเลือนเงินเดือน!U101-ข้อตกลง!$C$11,0),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IF(M101=ข้อตกลง!$A$9,IF(การเลือนเงินเดือน!U101&gt;ข้อตกลง!$C$9,การเลือนเงินเดือน!U101-ข้อตกลง!$C$9,0),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IF(M101=ข้อตกลง!$A$7,IF(การเลือนเงินเดือน!U101&gt;ข้อตกลง!$C$7,การเลือนเงินเดือน!U101-ข้อตกลง!$C$7,0),
)))</f>
        <v>0</v>
      </c>
      <c r="W101" s="101">
        <f t="shared" si="17"/>
        <v>0</v>
      </c>
      <c r="X101" s="102">
        <f t="shared" si="18"/>
        <v>0</v>
      </c>
    </row>
    <row r="102" spans="11:24" ht="21" customHeight="1" x14ac:dyDescent="0.35">
      <c r="K102" s="107"/>
      <c r="L102" s="108"/>
      <c r="M102" s="108"/>
      <c r="N102" s="91" t="str">
        <f>IF(M102=ข้อตกลง!$A$26,ข้อตกลง!$B$26,
IF(M102=ข้อตกลง!$A$25,ข้อตกลง!$B$25,
IF(M102=ข้อตกลง!$A$24,ข้อตกลง!$B$24,
IF(M102=ข้อตกลง!$A$23,ข้อตกลง!$B$23,
IF(M102=ข้อตกลง!$A$22,ข้อตกลง!$B$22,
IF(M102=ข้อตกลง!$A$21,ข้อตกลง!$B$21,
IF(M102=ข้อตกลง!$A$20,ข้อตกลง!$B$20,"")))))))</f>
        <v/>
      </c>
      <c r="O102" s="87"/>
      <c r="P102" s="93">
        <f>IF(M102=ข้อตกลง!$A$26,IF(การเลือนเงินเดือน!O102&gt;ข้อตกลง!$C$8,ข้อตกลง!$E$7,ข้อตกลง!$E$8),
IF(M102=ข้อตกลง!$A$25,IF(การเลือนเงินเดือน!O102&gt;ข้อตกลง!$C$8,ข้อตกลง!$E$9,ข้อตกลง!$E$10),
IF(M102=ข้อตกลง!$A$24,IF(การเลือนเงินเดือน!O102&gt;ข้อตกลง!$C$10,ข้อตกลง!$E$9,ข้อตกลง!$E$10),
IF(M102=ข้อตกลง!$A$23,IF(การเลือนเงินเดือน!O102&gt;ข้อตกลง!$C$10,ข้อตกลง!$E$11,ข้อตกลง!$E$12),
IF(M102=ข้อตกลง!$A$22,IF(การเลือนเงินเดือน!O102&gt;ข้อตกลง!$C$12,ข้อตกลง!$E$11,ข้อตกลง!$E$12),
IF(M102=ข้อตกลง!$A$21,IF(การเลือนเงินเดือน!O102&gt;ข้อตกลง!$C$14,ข้อตกลง!$E$13,ข้อตกลง!$E$14),
IF(M102=ข้อตกลง!$A$20,IF(การเลือนเงินเดือน!O102&gt;ข้อตกลง!$C$16,ข้อตกลง!$E$15,ข้อตกลง!$E$16),0)))))))</f>
        <v>0</v>
      </c>
      <c r="Q102" s="89"/>
      <c r="R102" s="97" t="str">
        <f t="shared" si="14"/>
        <v/>
      </c>
      <c r="S102" s="128">
        <f t="shared" si="13"/>
        <v>0</v>
      </c>
      <c r="T102" s="95">
        <f t="shared" si="15"/>
        <v>0</v>
      </c>
      <c r="U102" s="98">
        <f t="shared" si="16"/>
        <v>0</v>
      </c>
      <c r="V102" s="104">
        <f>IF(M102=ข้อตกลง!$A$11,IF(การเลือนเงินเดือน!U102&gt;ข้อตกลง!$C$11,การเลือนเงินเดือน!U102-ข้อตกลง!$C$11,0),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IF(M102=ข้อตกลง!$A$9,IF(การเลือนเงินเดือน!U102&gt;ข้อตกลง!$C$9,การเลือนเงินเดือน!U102-ข้อตกลง!$C$9,0),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IF(M102=ข้อตกลง!$A$7,IF(การเลือนเงินเดือน!U102&gt;ข้อตกลง!$C$7,การเลือนเงินเดือน!U102-ข้อตกลง!$C$7,0),
)))</f>
        <v>0</v>
      </c>
      <c r="W102" s="101">
        <f t="shared" si="17"/>
        <v>0</v>
      </c>
      <c r="X102" s="102">
        <f t="shared" si="18"/>
        <v>0</v>
      </c>
    </row>
    <row r="103" spans="11:24" ht="21" customHeight="1" x14ac:dyDescent="0.35">
      <c r="K103" s="107"/>
      <c r="L103" s="108"/>
      <c r="M103" s="108"/>
      <c r="N103" s="91" t="str">
        <f>IF(M103=ข้อตกลง!$A$26,ข้อตกลง!$B$26,
IF(M103=ข้อตกลง!$A$25,ข้อตกลง!$B$25,
IF(M103=ข้อตกลง!$A$24,ข้อตกลง!$B$24,
IF(M103=ข้อตกลง!$A$23,ข้อตกลง!$B$23,
IF(M103=ข้อตกลง!$A$22,ข้อตกลง!$B$22,
IF(M103=ข้อตกลง!$A$21,ข้อตกลง!$B$21,
IF(M103=ข้อตกลง!$A$20,ข้อตกลง!$B$20,"")))))))</f>
        <v/>
      </c>
      <c r="O103" s="87"/>
      <c r="P103" s="93">
        <f>IF(M103=ข้อตกลง!$A$26,IF(การเลือนเงินเดือน!O103&gt;ข้อตกลง!$C$8,ข้อตกลง!$E$7,ข้อตกลง!$E$8),
IF(M103=ข้อตกลง!$A$25,IF(การเลือนเงินเดือน!O103&gt;ข้อตกลง!$C$8,ข้อตกลง!$E$9,ข้อตกลง!$E$10),
IF(M103=ข้อตกลง!$A$24,IF(การเลือนเงินเดือน!O103&gt;ข้อตกลง!$C$10,ข้อตกลง!$E$9,ข้อตกลง!$E$10),
IF(M103=ข้อตกลง!$A$23,IF(การเลือนเงินเดือน!O103&gt;ข้อตกลง!$C$10,ข้อตกลง!$E$11,ข้อตกลง!$E$12),
IF(M103=ข้อตกลง!$A$22,IF(การเลือนเงินเดือน!O103&gt;ข้อตกลง!$C$12,ข้อตกลง!$E$11,ข้อตกลง!$E$12),
IF(M103=ข้อตกลง!$A$21,IF(การเลือนเงินเดือน!O103&gt;ข้อตกลง!$C$14,ข้อตกลง!$E$13,ข้อตกลง!$E$14),
IF(M103=ข้อตกลง!$A$20,IF(การเลือนเงินเดือน!O103&gt;ข้อตกลง!$C$16,ข้อตกลง!$E$15,ข้อตกลง!$E$16),0)))))))</f>
        <v>0</v>
      </c>
      <c r="Q103" s="89"/>
      <c r="R103" s="97" t="str">
        <f t="shared" si="14"/>
        <v/>
      </c>
      <c r="S103" s="128">
        <f t="shared" si="13"/>
        <v>0</v>
      </c>
      <c r="T103" s="95">
        <f t="shared" si="15"/>
        <v>0</v>
      </c>
      <c r="U103" s="98">
        <f t="shared" si="16"/>
        <v>0</v>
      </c>
      <c r="V103" s="104">
        <f>IF(M103=ข้อตกลง!$A$11,IF(การเลือนเงินเดือน!U103&gt;ข้อตกลง!$C$11,การเลือนเงินเดือน!U103-ข้อตกลง!$C$11,0),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IF(M103=ข้อตกลง!$A$9,IF(การเลือนเงินเดือน!U103&gt;ข้อตกลง!$C$9,การเลือนเงินเดือน!U103-ข้อตกลง!$C$9,0),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IF(M103=ข้อตกลง!$A$7,IF(การเลือนเงินเดือน!U103&gt;ข้อตกลง!$C$7,การเลือนเงินเดือน!U103-ข้อตกลง!$C$7,0),
)))</f>
        <v>0</v>
      </c>
      <c r="W103" s="101">
        <f t="shared" si="17"/>
        <v>0</v>
      </c>
      <c r="X103" s="102">
        <f t="shared" si="18"/>
        <v>0</v>
      </c>
    </row>
    <row r="104" spans="11:24" ht="21" customHeight="1" x14ac:dyDescent="0.35">
      <c r="K104" s="107"/>
      <c r="L104" s="108"/>
      <c r="M104" s="108"/>
      <c r="N104" s="91" t="str">
        <f>IF(M104=ข้อตกลง!$A$26,ข้อตกลง!$B$26,
IF(M104=ข้อตกลง!$A$25,ข้อตกลง!$B$25,
IF(M104=ข้อตกลง!$A$24,ข้อตกลง!$B$24,
IF(M104=ข้อตกลง!$A$23,ข้อตกลง!$B$23,
IF(M104=ข้อตกลง!$A$22,ข้อตกลง!$B$22,
IF(M104=ข้อตกลง!$A$21,ข้อตกลง!$B$21,
IF(M104=ข้อตกลง!$A$20,ข้อตกลง!$B$20,"")))))))</f>
        <v/>
      </c>
      <c r="O104" s="87"/>
      <c r="P104" s="93">
        <f>IF(M104=ข้อตกลง!$A$26,IF(การเลือนเงินเดือน!O104&gt;ข้อตกลง!$C$8,ข้อตกลง!$E$7,ข้อตกลง!$E$8),
IF(M104=ข้อตกลง!$A$25,IF(การเลือนเงินเดือน!O104&gt;ข้อตกลง!$C$8,ข้อตกลง!$E$9,ข้อตกลง!$E$10),
IF(M104=ข้อตกลง!$A$24,IF(การเลือนเงินเดือน!O104&gt;ข้อตกลง!$C$10,ข้อตกลง!$E$9,ข้อตกลง!$E$10),
IF(M104=ข้อตกลง!$A$23,IF(การเลือนเงินเดือน!O104&gt;ข้อตกลง!$C$10,ข้อตกลง!$E$11,ข้อตกลง!$E$12),
IF(M104=ข้อตกลง!$A$22,IF(การเลือนเงินเดือน!O104&gt;ข้อตกลง!$C$12,ข้อตกลง!$E$11,ข้อตกลง!$E$12),
IF(M104=ข้อตกลง!$A$21,IF(การเลือนเงินเดือน!O104&gt;ข้อตกลง!$C$14,ข้อตกลง!$E$13,ข้อตกลง!$E$14),
IF(M104=ข้อตกลง!$A$20,IF(การเลือนเงินเดือน!O104&gt;ข้อตกลง!$C$16,ข้อตกลง!$E$15,ข้อตกลง!$E$16),0)))))))</f>
        <v>0</v>
      </c>
      <c r="Q104" s="89"/>
      <c r="R104" s="97" t="str">
        <f t="shared" si="14"/>
        <v/>
      </c>
      <c r="S104" s="128">
        <f t="shared" si="13"/>
        <v>0</v>
      </c>
      <c r="T104" s="95">
        <f t="shared" si="15"/>
        <v>0</v>
      </c>
      <c r="U104" s="98">
        <f t="shared" si="16"/>
        <v>0</v>
      </c>
      <c r="V104" s="104">
        <f>IF(M104=ข้อตกลง!$A$11,IF(การเลือนเงินเดือน!U104&gt;ข้อตกลง!$C$11,การเลือนเงินเดือน!U104-ข้อตกลง!$C$11,0),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IF(M104=ข้อตกลง!$A$9,IF(การเลือนเงินเดือน!U104&gt;ข้อตกลง!$C$9,การเลือนเงินเดือน!U104-ข้อตกลง!$C$9,0),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IF(M104=ข้อตกลง!$A$7,IF(การเลือนเงินเดือน!U104&gt;ข้อตกลง!$C$7,การเลือนเงินเดือน!U104-ข้อตกลง!$C$7,0),
)))</f>
        <v>0</v>
      </c>
      <c r="W104" s="101">
        <f t="shared" si="17"/>
        <v>0</v>
      </c>
      <c r="X104" s="102">
        <f t="shared" si="18"/>
        <v>0</v>
      </c>
    </row>
    <row r="105" spans="11:24" ht="21" customHeight="1" x14ac:dyDescent="0.35">
      <c r="K105" s="107"/>
      <c r="L105" s="108"/>
      <c r="M105" s="108"/>
      <c r="N105" s="91" t="str">
        <f>IF(M105=ข้อตกลง!$A$26,ข้อตกลง!$B$26,
IF(M105=ข้อตกลง!$A$25,ข้อตกลง!$B$25,
IF(M105=ข้อตกลง!$A$24,ข้อตกลง!$B$24,
IF(M105=ข้อตกลง!$A$23,ข้อตกลง!$B$23,
IF(M105=ข้อตกลง!$A$22,ข้อตกลง!$B$22,
IF(M105=ข้อตกลง!$A$21,ข้อตกลง!$B$21,
IF(M105=ข้อตกลง!$A$20,ข้อตกลง!$B$20,"")))))))</f>
        <v/>
      </c>
      <c r="O105" s="87"/>
      <c r="P105" s="93">
        <f>IF(M105=ข้อตกลง!$A$26,IF(การเลือนเงินเดือน!O105&gt;ข้อตกลง!$C$8,ข้อตกลง!$E$7,ข้อตกลง!$E$8),
IF(M105=ข้อตกลง!$A$25,IF(การเลือนเงินเดือน!O105&gt;ข้อตกลง!$C$8,ข้อตกลง!$E$9,ข้อตกลง!$E$10),
IF(M105=ข้อตกลง!$A$24,IF(การเลือนเงินเดือน!O105&gt;ข้อตกลง!$C$10,ข้อตกลง!$E$9,ข้อตกลง!$E$10),
IF(M105=ข้อตกลง!$A$23,IF(การเลือนเงินเดือน!O105&gt;ข้อตกลง!$C$10,ข้อตกลง!$E$11,ข้อตกลง!$E$12),
IF(M105=ข้อตกลง!$A$22,IF(การเลือนเงินเดือน!O105&gt;ข้อตกลง!$C$12,ข้อตกลง!$E$11,ข้อตกลง!$E$12),
IF(M105=ข้อตกลง!$A$21,IF(การเลือนเงินเดือน!O105&gt;ข้อตกลง!$C$14,ข้อตกลง!$E$13,ข้อตกลง!$E$14),
IF(M105=ข้อตกลง!$A$20,IF(การเลือนเงินเดือน!O105&gt;ข้อตกลง!$C$16,ข้อตกลง!$E$15,ข้อตกลง!$E$16),0)))))))</f>
        <v>0</v>
      </c>
      <c r="Q105" s="89"/>
      <c r="R105" s="97" t="str">
        <f t="shared" si="14"/>
        <v/>
      </c>
      <c r="S105" s="128">
        <f t="shared" si="13"/>
        <v>0</v>
      </c>
      <c r="T105" s="95">
        <f t="shared" si="15"/>
        <v>0</v>
      </c>
      <c r="U105" s="98">
        <f t="shared" si="16"/>
        <v>0</v>
      </c>
      <c r="V105" s="104">
        <f>IF(M105=ข้อตกลง!$A$11,IF(การเลือนเงินเดือน!U105&gt;ข้อตกลง!$C$11,การเลือนเงินเดือน!U105-ข้อตกลง!$C$11,0),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IF(M105=ข้อตกลง!$A$9,IF(การเลือนเงินเดือน!U105&gt;ข้อตกลง!$C$9,การเลือนเงินเดือน!U105-ข้อตกลง!$C$9,0),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IF(M105=ข้อตกลง!$A$7,IF(การเลือนเงินเดือน!U105&gt;ข้อตกลง!$C$7,การเลือนเงินเดือน!U105-ข้อตกลง!$C$7,0),
)))</f>
        <v>0</v>
      </c>
      <c r="W105" s="101">
        <f t="shared" si="17"/>
        <v>0</v>
      </c>
      <c r="X105" s="102">
        <f t="shared" si="18"/>
        <v>0</v>
      </c>
    </row>
    <row r="106" spans="11:24" ht="21" customHeight="1" x14ac:dyDescent="0.35">
      <c r="K106" s="107"/>
      <c r="L106" s="108"/>
      <c r="M106" s="108"/>
      <c r="N106" s="91" t="str">
        <f>IF(M106=ข้อตกลง!$A$26,ข้อตกลง!$B$26,
IF(M106=ข้อตกลง!$A$25,ข้อตกลง!$B$25,
IF(M106=ข้อตกลง!$A$24,ข้อตกลง!$B$24,
IF(M106=ข้อตกลง!$A$23,ข้อตกลง!$B$23,
IF(M106=ข้อตกลง!$A$22,ข้อตกลง!$B$22,
IF(M106=ข้อตกลง!$A$21,ข้อตกลง!$B$21,
IF(M106=ข้อตกลง!$A$20,ข้อตกลง!$B$20,"")))))))</f>
        <v/>
      </c>
      <c r="O106" s="87"/>
      <c r="P106" s="93">
        <f>IF(M106=ข้อตกลง!$A$26,IF(การเลือนเงินเดือน!O106&gt;ข้อตกลง!$C$8,ข้อตกลง!$E$7,ข้อตกลง!$E$8),
IF(M106=ข้อตกลง!$A$25,IF(การเลือนเงินเดือน!O106&gt;ข้อตกลง!$C$8,ข้อตกลง!$E$9,ข้อตกลง!$E$10),
IF(M106=ข้อตกลง!$A$24,IF(การเลือนเงินเดือน!O106&gt;ข้อตกลง!$C$10,ข้อตกลง!$E$9,ข้อตกลง!$E$10),
IF(M106=ข้อตกลง!$A$23,IF(การเลือนเงินเดือน!O106&gt;ข้อตกลง!$C$10,ข้อตกลง!$E$11,ข้อตกลง!$E$12),
IF(M106=ข้อตกลง!$A$22,IF(การเลือนเงินเดือน!O106&gt;ข้อตกลง!$C$12,ข้อตกลง!$E$11,ข้อตกลง!$E$12),
IF(M106=ข้อตกลง!$A$21,IF(การเลือนเงินเดือน!O106&gt;ข้อตกลง!$C$14,ข้อตกลง!$E$13,ข้อตกลง!$E$14),
IF(M106=ข้อตกลง!$A$20,IF(การเลือนเงินเดือน!O106&gt;ข้อตกลง!$C$16,ข้อตกลง!$E$15,ข้อตกลง!$E$16),0)))))))</f>
        <v>0</v>
      </c>
      <c r="Q106" s="89"/>
      <c r="R106" s="97" t="str">
        <f t="shared" si="14"/>
        <v/>
      </c>
      <c r="S106" s="128">
        <f t="shared" si="13"/>
        <v>0</v>
      </c>
      <c r="T106" s="95">
        <f t="shared" si="15"/>
        <v>0</v>
      </c>
      <c r="U106" s="98">
        <f t="shared" si="16"/>
        <v>0</v>
      </c>
      <c r="V106" s="104">
        <f>IF(M106=ข้อตกลง!$A$11,IF(การเลือนเงินเดือน!U106&gt;ข้อตกลง!$C$11,การเลือนเงินเดือน!U106-ข้อตกลง!$C$11,0),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IF(M106=ข้อตกลง!$A$9,IF(การเลือนเงินเดือน!U106&gt;ข้อตกลง!$C$9,การเลือนเงินเดือน!U106-ข้อตกลง!$C$9,0),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IF(M106=ข้อตกลง!$A$7,IF(การเลือนเงินเดือน!U106&gt;ข้อตกลง!$C$7,การเลือนเงินเดือน!U106-ข้อตกลง!$C$7,0),
)))</f>
        <v>0</v>
      </c>
      <c r="W106" s="101">
        <f t="shared" si="17"/>
        <v>0</v>
      </c>
      <c r="X106" s="102">
        <f t="shared" si="18"/>
        <v>0</v>
      </c>
    </row>
    <row r="107" spans="11:24" ht="21" customHeight="1" x14ac:dyDescent="0.35">
      <c r="K107" s="107"/>
      <c r="L107" s="108"/>
      <c r="M107" s="108"/>
      <c r="N107" s="91" t="str">
        <f>IF(M107=ข้อตกลง!$A$26,ข้อตกลง!$B$26,
IF(M107=ข้อตกลง!$A$25,ข้อตกลง!$B$25,
IF(M107=ข้อตกลง!$A$24,ข้อตกลง!$B$24,
IF(M107=ข้อตกลง!$A$23,ข้อตกลง!$B$23,
IF(M107=ข้อตกลง!$A$22,ข้อตกลง!$B$22,
IF(M107=ข้อตกลง!$A$21,ข้อตกลง!$B$21,
IF(M107=ข้อตกลง!$A$20,ข้อตกลง!$B$20,"")))))))</f>
        <v/>
      </c>
      <c r="O107" s="87"/>
      <c r="P107" s="93">
        <f>IF(M107=ข้อตกลง!$A$26,IF(การเลือนเงินเดือน!O107&gt;ข้อตกลง!$C$8,ข้อตกลง!$E$7,ข้อตกลง!$E$8),
IF(M107=ข้อตกลง!$A$25,IF(การเลือนเงินเดือน!O107&gt;ข้อตกลง!$C$8,ข้อตกลง!$E$9,ข้อตกลง!$E$10),
IF(M107=ข้อตกลง!$A$24,IF(การเลือนเงินเดือน!O107&gt;ข้อตกลง!$C$10,ข้อตกลง!$E$9,ข้อตกลง!$E$10),
IF(M107=ข้อตกลง!$A$23,IF(การเลือนเงินเดือน!O107&gt;ข้อตกลง!$C$10,ข้อตกลง!$E$11,ข้อตกลง!$E$12),
IF(M107=ข้อตกลง!$A$22,IF(การเลือนเงินเดือน!O107&gt;ข้อตกลง!$C$12,ข้อตกลง!$E$11,ข้อตกลง!$E$12),
IF(M107=ข้อตกลง!$A$21,IF(การเลือนเงินเดือน!O107&gt;ข้อตกลง!$C$14,ข้อตกลง!$E$13,ข้อตกลง!$E$14),
IF(M107=ข้อตกลง!$A$20,IF(การเลือนเงินเดือน!O107&gt;ข้อตกลง!$C$16,ข้อตกลง!$E$15,ข้อตกลง!$E$16),0)))))))</f>
        <v>0</v>
      </c>
      <c r="Q107" s="89"/>
      <c r="R107" s="97" t="str">
        <f t="shared" si="14"/>
        <v/>
      </c>
      <c r="S107" s="128">
        <f t="shared" si="13"/>
        <v>0</v>
      </c>
      <c r="T107" s="95">
        <f t="shared" si="15"/>
        <v>0</v>
      </c>
      <c r="U107" s="98">
        <f t="shared" si="16"/>
        <v>0</v>
      </c>
      <c r="V107" s="104">
        <f>IF(M107=ข้อตกลง!$A$11,IF(การเลือนเงินเดือน!U107&gt;ข้อตกลง!$C$11,การเลือนเงินเดือน!U107-ข้อตกลง!$C$11,0),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IF(M107=ข้อตกลง!$A$9,IF(การเลือนเงินเดือน!U107&gt;ข้อตกลง!$C$9,การเลือนเงินเดือน!U107-ข้อตกลง!$C$9,0),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IF(M107=ข้อตกลง!$A$7,IF(การเลือนเงินเดือน!U107&gt;ข้อตกลง!$C$7,การเลือนเงินเดือน!U107-ข้อตกลง!$C$7,0),
)))</f>
        <v>0</v>
      </c>
      <c r="W107" s="101">
        <f t="shared" si="17"/>
        <v>0</v>
      </c>
      <c r="X107" s="102">
        <f t="shared" si="18"/>
        <v>0</v>
      </c>
    </row>
    <row r="108" spans="11:24" ht="21" customHeight="1" x14ac:dyDescent="0.35">
      <c r="K108" s="107"/>
      <c r="L108" s="108"/>
      <c r="M108" s="108"/>
      <c r="N108" s="91" t="str">
        <f>IF(M108=ข้อตกลง!$A$26,ข้อตกลง!$B$26,
IF(M108=ข้อตกลง!$A$25,ข้อตกลง!$B$25,
IF(M108=ข้อตกลง!$A$24,ข้อตกลง!$B$24,
IF(M108=ข้อตกลง!$A$23,ข้อตกลง!$B$23,
IF(M108=ข้อตกลง!$A$22,ข้อตกลง!$B$22,
IF(M108=ข้อตกลง!$A$21,ข้อตกลง!$B$21,
IF(M108=ข้อตกลง!$A$20,ข้อตกลง!$B$20,"")))))))</f>
        <v/>
      </c>
      <c r="O108" s="87"/>
      <c r="P108" s="93">
        <f>IF(M108=ข้อตกลง!$A$26,IF(การเลือนเงินเดือน!O108&gt;ข้อตกลง!$C$8,ข้อตกลง!$E$7,ข้อตกลง!$E$8),
IF(M108=ข้อตกลง!$A$25,IF(การเลือนเงินเดือน!O108&gt;ข้อตกลง!$C$8,ข้อตกลง!$E$9,ข้อตกลง!$E$10),
IF(M108=ข้อตกลง!$A$24,IF(การเลือนเงินเดือน!O108&gt;ข้อตกลง!$C$10,ข้อตกลง!$E$9,ข้อตกลง!$E$10),
IF(M108=ข้อตกลง!$A$23,IF(การเลือนเงินเดือน!O108&gt;ข้อตกลง!$C$10,ข้อตกลง!$E$11,ข้อตกลง!$E$12),
IF(M108=ข้อตกลง!$A$22,IF(การเลือนเงินเดือน!O108&gt;ข้อตกลง!$C$12,ข้อตกลง!$E$11,ข้อตกลง!$E$12),
IF(M108=ข้อตกลง!$A$21,IF(การเลือนเงินเดือน!O108&gt;ข้อตกลง!$C$14,ข้อตกลง!$E$13,ข้อตกลง!$E$14),
IF(M108=ข้อตกลง!$A$20,IF(การเลือนเงินเดือน!O108&gt;ข้อตกลง!$C$16,ข้อตกลง!$E$15,ข้อตกลง!$E$16),0)))))))</f>
        <v>0</v>
      </c>
      <c r="Q108" s="89"/>
      <c r="R108" s="97" t="str">
        <f t="shared" si="14"/>
        <v/>
      </c>
      <c r="S108" s="128">
        <f t="shared" si="13"/>
        <v>0</v>
      </c>
      <c r="T108" s="95">
        <f t="shared" si="15"/>
        <v>0</v>
      </c>
      <c r="U108" s="98">
        <f t="shared" si="16"/>
        <v>0</v>
      </c>
      <c r="V108" s="104">
        <f>IF(M108=ข้อตกลง!$A$11,IF(การเลือนเงินเดือน!U108&gt;ข้อตกลง!$C$11,การเลือนเงินเดือน!U108-ข้อตกลง!$C$11,0),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IF(M108=ข้อตกลง!$A$9,IF(การเลือนเงินเดือน!U108&gt;ข้อตกลง!$C$9,การเลือนเงินเดือน!U108-ข้อตกลง!$C$9,0),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IF(M108=ข้อตกลง!$A$7,IF(การเลือนเงินเดือน!U108&gt;ข้อตกลง!$C$7,การเลือนเงินเดือน!U108-ข้อตกลง!$C$7,0),
)))</f>
        <v>0</v>
      </c>
      <c r="W108" s="101">
        <f t="shared" si="17"/>
        <v>0</v>
      </c>
      <c r="X108" s="102">
        <f t="shared" si="18"/>
        <v>0</v>
      </c>
    </row>
    <row r="109" spans="11:24" ht="21" customHeight="1" thickBot="1" x14ac:dyDescent="0.4">
      <c r="K109" s="109"/>
      <c r="L109" s="110"/>
      <c r="M109" s="110"/>
      <c r="N109" s="129" t="str">
        <f>IF(M109=ข้อตกลง!$A$26,ข้อตกลง!$B$26,
IF(M109=ข้อตกลง!$A$25,ข้อตกลง!$B$25,
IF(M109=ข้อตกลง!$A$24,ข้อตกลง!$B$24,
IF(M109=ข้อตกลง!$A$23,ข้อตกลง!$B$23,
IF(M109=ข้อตกลง!$A$22,ข้อตกลง!$B$22,
IF(M109=ข้อตกลง!$A$21,ข้อตกลง!$B$21,
IF(M109=ข้อตกลง!$A$20,ข้อตกลง!$B$20,"")))))))</f>
        <v/>
      </c>
      <c r="O109" s="130"/>
      <c r="P109" s="131">
        <f>IF(M109=ข้อตกลง!$A$26,IF(การเลือนเงินเดือน!O109&gt;ข้อตกลง!$C$8,ข้อตกลง!$E$7,ข้อตกลง!$E$8),
IF(M109=ข้อตกลง!$A$25,IF(การเลือนเงินเดือน!O109&gt;ข้อตกลง!$C$8,ข้อตกลง!$E$9,ข้อตกลง!$E$10),
IF(M109=ข้อตกลง!$A$24,IF(การเลือนเงินเดือน!O109&gt;ข้อตกลง!$C$10,ข้อตกลง!$E$9,ข้อตกลง!$E$10),
IF(M109=ข้อตกลง!$A$23,IF(การเลือนเงินเดือน!O109&gt;ข้อตกลง!$C$10,ข้อตกลง!$E$11,ข้อตกลง!$E$12),
IF(M109=ข้อตกลง!$A$22,IF(การเลือนเงินเดือน!O109&gt;ข้อตกลง!$C$12,ข้อตกลง!$E$11,ข้อตกลง!$E$12),
IF(M109=ข้อตกลง!$A$21,IF(การเลือนเงินเดือน!O109&gt;ข้อตกลง!$C$14,ข้อตกลง!$E$13,ข้อตกลง!$E$14),
IF(M109=ข้อตกลง!$A$20,IF(การเลือนเงินเดือน!O109&gt;ข้อตกลง!$C$16,ข้อตกลง!$E$15,ข้อตกลง!$E$16),0)))))))</f>
        <v>0</v>
      </c>
      <c r="Q109" s="132"/>
      <c r="R109" s="133" t="str">
        <f t="shared" si="14"/>
        <v/>
      </c>
      <c r="S109" s="134">
        <f t="shared" si="13"/>
        <v>0</v>
      </c>
      <c r="T109" s="135">
        <f t="shared" si="15"/>
        <v>0</v>
      </c>
      <c r="U109" s="136">
        <f t="shared" si="16"/>
        <v>0</v>
      </c>
      <c r="V109" s="137">
        <f>IF(M109=ข้อตกลง!$A$11,IF(การเลือนเงินเดือน!U109&gt;ข้อตกลง!$C$11,การเลือนเงินเดือน!U109-ข้อตกลง!$C$11,0),                                                                                                                                                                                                                                                               IF(M109=ข้อตกลง!$A$9,IF(การเลือนเงินเดือน!U109&gt;ข้อตกลง!$C$9,การเลือนเงินเดือน!U109-ข้อตกลง!$C$9,0),                                                                                                                                                                                                                                                               IF(M109=ข้อตกลง!$A$7,IF(การเลือนเงินเดือน!U109&gt;ข้อตกลง!$C$7,การเลือนเงินเดือน!U109-ข้อตกลง!$C$7,0),
)))</f>
        <v>0</v>
      </c>
      <c r="W109" s="138">
        <f t="shared" si="17"/>
        <v>0</v>
      </c>
      <c r="X109" s="139">
        <f t="shared" si="18"/>
        <v>0</v>
      </c>
    </row>
    <row r="110" spans="11:24" ht="21" customHeight="1" x14ac:dyDescent="0.25"/>
  </sheetData>
  <sheetProtection algorithmName="SHA-512" hashValue="nNPKUQucJBP9PQWAVEKPq4Qy8H2w71n5NKiqWQ/EipZWjyMRWtXD5nqOyonMKzTnk09i3UpjATxFb5xPBwGYEQ==" saltValue="x5mnkr/iPKSjQzB+blrHJw==" spinCount="100000" sheet="1" objects="1" scenarios="1"/>
  <mergeCells count="33">
    <mergeCell ref="A1:I1"/>
    <mergeCell ref="C13:D13"/>
    <mergeCell ref="B2:D2"/>
    <mergeCell ref="B6:C7"/>
    <mergeCell ref="B8:C9"/>
    <mergeCell ref="E13:F13"/>
    <mergeCell ref="D6:F7"/>
    <mergeCell ref="D8:F9"/>
    <mergeCell ref="E2:F2"/>
    <mergeCell ref="E3:F3"/>
    <mergeCell ref="E4:F4"/>
    <mergeCell ref="V8:V9"/>
    <mergeCell ref="W8:X8"/>
    <mergeCell ref="B3:C3"/>
    <mergeCell ref="B4:C4"/>
    <mergeCell ref="G13:G14"/>
    <mergeCell ref="H13:I13"/>
    <mergeCell ref="K1:U1"/>
    <mergeCell ref="Z1:AA1"/>
    <mergeCell ref="Q7:R7"/>
    <mergeCell ref="S7:U7"/>
    <mergeCell ref="V7:X7"/>
    <mergeCell ref="K7:K9"/>
    <mergeCell ref="L7:L9"/>
    <mergeCell ref="M7:M9"/>
    <mergeCell ref="N7:N9"/>
    <mergeCell ref="O7:O9"/>
    <mergeCell ref="P7:P9"/>
    <mergeCell ref="Q8:Q9"/>
    <mergeCell ref="R8:R9"/>
    <mergeCell ref="S8:S9"/>
    <mergeCell ref="T8:T9"/>
    <mergeCell ref="U8:U9"/>
  </mergeCells>
  <conditionalFormatting sqref="D8">
    <cfRule type="cellIs" dxfId="11" priority="3" operator="lessThan">
      <formula>0</formula>
    </cfRule>
  </conditionalFormatting>
  <conditionalFormatting sqref="D8">
    <cfRule type="cellIs" dxfId="10" priority="4" operator="greaterThan">
      <formula>0</formula>
    </cfRule>
  </conditionalFormatting>
  <conditionalFormatting sqref="B8">
    <cfRule type="colorScale" priority="8">
      <colorScale>
        <cfvo type="formula" val="$D$6&gt;$E$3"/>
        <cfvo type="formula" val="$D$6&lt;$E$3"/>
        <color rgb="FFC00000"/>
        <color rgb="FF548135"/>
      </colorScale>
    </cfRule>
  </conditionalFormatting>
  <conditionalFormatting sqref="I15:I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{6BAC4A23-3998-4D84-8239-BA7A0074E2F5}</x14:id>
        </ext>
      </extLst>
    </cfRule>
  </conditionalFormatting>
  <dataValidations count="1">
    <dataValidation type="decimal" allowBlank="1" showInputMessage="1" showErrorMessage="1" errorTitle="การกรอกช่วงของร้อยละ" error="คุณกรอกช่วงของร้อยละ ไม่ถูกต้อง" sqref="G15" xr:uid="{85FEAF45-8C72-40AF-815E-BF274774A074}">
      <formula1>E15</formula1>
      <formula2>F15</formula2>
    </dataValidation>
  </dataValidations>
  <pageMargins left="0.31496062992125984" right="0.31496062992125984" top="0.74803149606299213" bottom="0.15748031496062992" header="0" footer="0"/>
  <pageSetup paperSize="9" scale="88" orientation="landscape" r:id="rId1"/>
  <colBreaks count="3" manualBreakCount="3">
    <brk id="9" max="1048575" man="1"/>
    <brk id="24" max="1048575" man="1"/>
    <brk id="25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AC4A23-3998-4D84-8239-BA7A0074E2F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I15:I19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ข้อตกลง!$A$20:$A$26</xm:f>
          </x14:formula1>
          <xm:sqref>M10:M109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2"/>
  <sheetViews>
    <sheetView topLeftCell="A16" workbookViewId="0">
      <selection activeCell="A20" sqref="A20"/>
    </sheetView>
  </sheetViews>
  <sheetFormatPr defaultColWidth="12.625" defaultRowHeight="15" customHeight="1" x14ac:dyDescent="0.25"/>
  <cols>
    <col min="1" max="5" width="17.375" style="1" customWidth="1"/>
    <col min="6" max="6" width="7.875" style="1" customWidth="1"/>
    <col min="7" max="15" width="7.625" style="1" customWidth="1"/>
    <col min="16" max="16384" width="12.625" style="1"/>
  </cols>
  <sheetData>
    <row r="1" spans="1:15" ht="21" customHeight="1" x14ac:dyDescent="0.35">
      <c r="A1" s="160" t="s">
        <v>37</v>
      </c>
      <c r="B1" s="160"/>
      <c r="C1" s="160"/>
      <c r="D1" s="160"/>
      <c r="E1" s="160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1" customHeight="1" x14ac:dyDescent="0.35">
      <c r="A2" s="160" t="s">
        <v>38</v>
      </c>
      <c r="B2" s="160"/>
      <c r="C2" s="160"/>
      <c r="D2" s="160"/>
      <c r="E2" s="160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1" customHeight="1" x14ac:dyDescent="0.35">
      <c r="A3" s="160" t="s">
        <v>39</v>
      </c>
      <c r="B3" s="160"/>
      <c r="C3" s="160"/>
      <c r="D3" s="160"/>
      <c r="E3" s="160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1" customHeight="1" x14ac:dyDescent="0.35">
      <c r="A4" s="60" t="s">
        <v>17</v>
      </c>
      <c r="B4" s="61" t="s">
        <v>40</v>
      </c>
      <c r="C4" s="61" t="s">
        <v>41</v>
      </c>
      <c r="D4" s="61" t="s">
        <v>42</v>
      </c>
      <c r="E4" s="62" t="s">
        <v>43</v>
      </c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21" customHeight="1" x14ac:dyDescent="0.35">
      <c r="A5" s="63" t="s">
        <v>6</v>
      </c>
      <c r="B5" s="64">
        <v>60840</v>
      </c>
      <c r="C5" s="64">
        <v>76800</v>
      </c>
      <c r="D5" s="65" t="s">
        <v>44</v>
      </c>
      <c r="E5" s="66">
        <v>68560</v>
      </c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1" customHeight="1" x14ac:dyDescent="0.35">
      <c r="A6" s="63" t="s">
        <v>6</v>
      </c>
      <c r="B6" s="64">
        <v>29980</v>
      </c>
      <c r="C6" s="64">
        <v>60830</v>
      </c>
      <c r="D6" s="65" t="s">
        <v>45</v>
      </c>
      <c r="E6" s="66">
        <v>60830</v>
      </c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21" customHeight="1" x14ac:dyDescent="0.35">
      <c r="A7" s="63" t="s">
        <v>11</v>
      </c>
      <c r="B7" s="64">
        <v>50330</v>
      </c>
      <c r="C7" s="64">
        <v>69040</v>
      </c>
      <c r="D7" s="65" t="s">
        <v>44</v>
      </c>
      <c r="E7" s="66">
        <v>59630</v>
      </c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21" customHeight="1" x14ac:dyDescent="0.35">
      <c r="A8" s="63" t="s">
        <v>11</v>
      </c>
      <c r="B8" s="64">
        <v>24400</v>
      </c>
      <c r="C8" s="64">
        <v>50320</v>
      </c>
      <c r="D8" s="65" t="s">
        <v>45</v>
      </c>
      <c r="E8" s="66">
        <v>50320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1" customHeight="1" x14ac:dyDescent="0.35">
      <c r="A9" s="63" t="s">
        <v>20</v>
      </c>
      <c r="B9" s="64">
        <v>40280</v>
      </c>
      <c r="C9" s="64">
        <v>58390</v>
      </c>
      <c r="D9" s="65" t="s">
        <v>44</v>
      </c>
      <c r="E9" s="66">
        <v>49330</v>
      </c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21" customHeight="1" x14ac:dyDescent="0.35">
      <c r="A10" s="63" t="s">
        <v>20</v>
      </c>
      <c r="B10" s="64">
        <v>19860</v>
      </c>
      <c r="C10" s="64">
        <v>40270</v>
      </c>
      <c r="D10" s="65" t="s">
        <v>45</v>
      </c>
      <c r="E10" s="66">
        <v>37200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21" customHeight="1" x14ac:dyDescent="0.35">
      <c r="A11" s="63" t="s">
        <v>9</v>
      </c>
      <c r="B11" s="64">
        <v>30210</v>
      </c>
      <c r="C11" s="64">
        <v>41620</v>
      </c>
      <c r="D11" s="65" t="s">
        <v>44</v>
      </c>
      <c r="E11" s="66">
        <v>35270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21" customHeight="1" x14ac:dyDescent="0.35">
      <c r="A12" s="63" t="s">
        <v>9</v>
      </c>
      <c r="B12" s="64">
        <v>16190</v>
      </c>
      <c r="C12" s="64">
        <v>30200</v>
      </c>
      <c r="D12" s="65" t="s">
        <v>45</v>
      </c>
      <c r="E12" s="66">
        <v>30200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21" customHeight="1" x14ac:dyDescent="0.35">
      <c r="A13" s="63" t="s">
        <v>8</v>
      </c>
      <c r="B13" s="64">
        <v>24890</v>
      </c>
      <c r="C13" s="64">
        <v>34310</v>
      </c>
      <c r="D13" s="65" t="s">
        <v>44</v>
      </c>
      <c r="E13" s="66">
        <v>29600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21" customHeight="1" x14ac:dyDescent="0.35">
      <c r="A14" s="63" t="s">
        <v>8</v>
      </c>
      <c r="B14" s="64">
        <v>15440</v>
      </c>
      <c r="C14" s="64">
        <v>24880</v>
      </c>
      <c r="D14" s="65" t="s">
        <v>45</v>
      </c>
      <c r="E14" s="66">
        <v>22780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21" customHeight="1" x14ac:dyDescent="0.35">
      <c r="A15" s="63" t="s">
        <v>7</v>
      </c>
      <c r="B15" s="64">
        <v>19910</v>
      </c>
      <c r="C15" s="64">
        <v>24750</v>
      </c>
      <c r="D15" s="65" t="s">
        <v>44</v>
      </c>
      <c r="E15" s="66">
        <v>22330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1" customHeight="1" x14ac:dyDescent="0.35">
      <c r="A16" s="67" t="s">
        <v>7</v>
      </c>
      <c r="B16" s="68">
        <v>15050</v>
      </c>
      <c r="C16" s="68">
        <v>19900</v>
      </c>
      <c r="D16" s="69" t="s">
        <v>45</v>
      </c>
      <c r="E16" s="70">
        <v>17480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21" customHeight="1" x14ac:dyDescent="0.3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21" customHeight="1" x14ac:dyDescent="0.35">
      <c r="A18" s="47" t="s">
        <v>46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21" customHeight="1" x14ac:dyDescent="0.35">
      <c r="A19" s="47" t="s">
        <v>17</v>
      </c>
      <c r="B19" s="47" t="s">
        <v>18</v>
      </c>
      <c r="C19" s="47" t="s">
        <v>74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" customHeight="1" x14ac:dyDescent="0.35">
      <c r="A20" s="47" t="s">
        <v>7</v>
      </c>
      <c r="B20" s="47" t="s">
        <v>7</v>
      </c>
      <c r="C20" s="116">
        <f>$C$15</f>
        <v>24750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21" customHeight="1" x14ac:dyDescent="0.35">
      <c r="A21" s="47" t="s">
        <v>8</v>
      </c>
      <c r="B21" s="47" t="str">
        <f>" "</f>
        <v xml:space="preserve"> </v>
      </c>
      <c r="C21" s="116">
        <f>$C$13</f>
        <v>34310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1" customHeight="1" x14ac:dyDescent="0.35">
      <c r="A22" s="47" t="s">
        <v>9</v>
      </c>
      <c r="B22" s="47" t="s">
        <v>47</v>
      </c>
      <c r="C22" s="116">
        <f>$C$11</f>
        <v>41620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21" customHeight="1" x14ac:dyDescent="0.35">
      <c r="A23" s="47" t="s">
        <v>75</v>
      </c>
      <c r="B23" s="47" t="s">
        <v>47</v>
      </c>
      <c r="C23" s="116">
        <f>$C$9</f>
        <v>58390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21" customHeight="1" x14ac:dyDescent="0.35">
      <c r="A24" s="47" t="s">
        <v>20</v>
      </c>
      <c r="B24" s="47" t="s">
        <v>48</v>
      </c>
      <c r="C24" s="116">
        <f>$C$9</f>
        <v>58390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1" customHeight="1" x14ac:dyDescent="0.35">
      <c r="A25" s="47" t="s">
        <v>76</v>
      </c>
      <c r="B25" s="47" t="s">
        <v>48</v>
      </c>
      <c r="C25" s="116">
        <f>$C$7</f>
        <v>69040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21" customHeight="1" x14ac:dyDescent="0.35">
      <c r="A26" s="47" t="s">
        <v>11</v>
      </c>
      <c r="B26" s="47" t="s">
        <v>49</v>
      </c>
      <c r="C26" s="116">
        <f>$C$7</f>
        <v>69040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21" customHeight="1" x14ac:dyDescent="0.3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1" customHeight="1" x14ac:dyDescent="0.3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21" customHeight="1" x14ac:dyDescent="0.3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" customHeight="1" x14ac:dyDescent="0.3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21" customHeight="1" x14ac:dyDescent="0.3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21" customHeight="1" x14ac:dyDescent="0.3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21" customHeight="1" x14ac:dyDescent="0.3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21" customHeight="1" x14ac:dyDescent="0.3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ht="21" customHeight="1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21" customHeight="1" x14ac:dyDescent="0.3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ht="21" customHeight="1" x14ac:dyDescent="0.3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21" customHeight="1" x14ac:dyDescent="0.3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21" customHeight="1" x14ac:dyDescent="0.3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21" customHeight="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ht="21" customHeight="1" x14ac:dyDescent="0.3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ht="21" customHeight="1" x14ac:dyDescent="0.3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21" customHeight="1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ht="21" customHeight="1" x14ac:dyDescent="0.3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ht="21" customHeight="1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21" customHeight="1" x14ac:dyDescent="0.3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ht="21" customHeight="1" x14ac:dyDescent="0.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 ht="21" customHeight="1" x14ac:dyDescent="0.3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ht="21" customHeight="1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ht="21" customHeight="1" x14ac:dyDescent="0.3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 ht="21" customHeight="1" x14ac:dyDescent="0.3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ht="21" customHeight="1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5" ht="21" customHeight="1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 ht="21" customHeight="1" x14ac:dyDescent="0.3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ht="21" customHeight="1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21" customHeight="1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ht="21" customHeight="1" x14ac:dyDescent="0.3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ht="21" customHeight="1" x14ac:dyDescent="0.3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 ht="21" customHeight="1" x14ac:dyDescent="0.3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ht="21" customHeight="1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ht="21" customHeight="1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 ht="21" customHeight="1" x14ac:dyDescent="0.3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21" customHeight="1" x14ac:dyDescent="0.3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21" customHeight="1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21" customHeight="1" x14ac:dyDescent="0.3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ht="21" customHeight="1" x14ac:dyDescent="0.3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21" customHeight="1" x14ac:dyDescent="0.3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21" customHeight="1" x14ac:dyDescent="0.3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21" customHeight="1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21" customHeight="1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21" customHeight="1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1:15" ht="21" customHeight="1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1:15" ht="21" customHeight="1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15" ht="21" customHeight="1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1:15" ht="21" customHeight="1" x14ac:dyDescent="0.3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 ht="21" customHeight="1" x14ac:dyDescent="0.3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 ht="21" customHeight="1" x14ac:dyDescent="0.3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15" ht="21" customHeight="1" x14ac:dyDescent="0.3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15" ht="21" customHeight="1" x14ac:dyDescent="0.3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 ht="21" customHeight="1" x14ac:dyDescent="0.3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 ht="21" customHeight="1" x14ac:dyDescent="0.3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ht="21" customHeight="1" x14ac:dyDescent="0.3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21" customHeight="1" x14ac:dyDescent="0.3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21" customHeight="1" x14ac:dyDescent="0.3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 ht="21" customHeight="1" x14ac:dyDescent="0.3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 ht="21" customHeight="1" x14ac:dyDescent="0.3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 ht="21" customHeight="1" x14ac:dyDescent="0.3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ht="21" customHeight="1" x14ac:dyDescent="0.3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ht="21" customHeight="1" x14ac:dyDescent="0.3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 ht="21" customHeight="1" x14ac:dyDescent="0.3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 ht="21" customHeight="1" x14ac:dyDescent="0.3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 ht="21" customHeight="1" x14ac:dyDescent="0.3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 ht="21" customHeight="1" x14ac:dyDescent="0.3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 ht="21" customHeight="1" x14ac:dyDescent="0.3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ht="21" customHeight="1" x14ac:dyDescent="0.3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 ht="21" customHeight="1" x14ac:dyDescent="0.3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 ht="21" customHeight="1" x14ac:dyDescent="0.3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 ht="21" customHeight="1" x14ac:dyDescent="0.3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1:15" ht="21" customHeight="1" x14ac:dyDescent="0.3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1:15" ht="21" customHeight="1" x14ac:dyDescent="0.3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1:15" ht="15" customHeight="1" x14ac:dyDescent="0.35">
      <c r="B101" s="47"/>
      <c r="C101" s="47"/>
    </row>
    <row r="102" spans="1:15" ht="15" customHeight="1" x14ac:dyDescent="0.35">
      <c r="B102" s="47"/>
      <c r="C102" s="47"/>
    </row>
  </sheetData>
  <mergeCells count="3">
    <mergeCell ref="A1:E1"/>
    <mergeCell ref="A2:E2"/>
    <mergeCell ref="A3:E3"/>
  </mergeCell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ตารางเลื่อนขั้นเงินเดือน</vt:lpstr>
      <vt:lpstr>การเลือนเงินเดือน</vt:lpstr>
      <vt:lpstr>ข้อตกลง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สุกัญญา การมงคล</dc:creator>
  <cp:lastModifiedBy>PIT</cp:lastModifiedBy>
  <cp:lastPrinted>2019-03-05T02:52:36Z</cp:lastPrinted>
  <dcterms:created xsi:type="dcterms:W3CDTF">2019-02-08T07:54:27Z</dcterms:created>
  <dcterms:modified xsi:type="dcterms:W3CDTF">2019-03-08T04:45:15Z</dcterms:modified>
</cp:coreProperties>
</file>