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โรงเรียนบ้านดองกำเม็ด\ปีการศึกษา 2565\แบบันทึกคะแนน\"/>
    </mc:Choice>
  </mc:AlternateContent>
  <xr:revisionPtr revIDLastSave="0" documentId="13_ncr:1_{2937FBA2-A47D-4188-82E0-C93DAC895A6C}" xr6:coauthVersionLast="47" xr6:coauthVersionMax="47" xr10:uidLastSave="{00000000-0000-0000-0000-000000000000}"/>
  <bookViews>
    <workbookView xWindow="-98" yWindow="-98" windowWidth="21795" windowHeight="12975" xr2:uid="{905B1880-3A8D-4C34-8B31-F419E370865B}"/>
  </bookViews>
  <sheets>
    <sheet name="วิธีใช้งาน" sheetId="12" r:id="rId1"/>
    <sheet name="รายชื่อนักเรียน" sheetId="5" r:id="rId2"/>
    <sheet name="คะแนนเก็บ" sheetId="11" r:id="rId3"/>
    <sheet name="ปลายภาคตัดเกรด" sheetId="8" r:id="rId4"/>
    <sheet name="รายการ" sheetId="3" state="hidden" r:id="rId5"/>
  </sheets>
  <definedNames>
    <definedName name="grade">รายการ!$G$1:$J$9</definedName>
    <definedName name="_xlnm.Print_Area" localSheetId="2">คะแนนเก็บ!$A$1:$AN$42</definedName>
    <definedName name="_xlnm.Print_Area" localSheetId="3">ปลายภาคตัดเกรด!$A$1:$M$42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8" l="1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I5" i="8" l="1"/>
  <c r="K41" i="11" l="1"/>
  <c r="M40" i="11"/>
  <c r="B37" i="11"/>
  <c r="AK37" i="11" s="1"/>
  <c r="AL37" i="11" s="1"/>
  <c r="B36" i="11"/>
  <c r="AN36" i="11" s="1"/>
  <c r="B35" i="11"/>
  <c r="AK35" i="11" s="1"/>
  <c r="AL35" i="11" s="1"/>
  <c r="B34" i="11"/>
  <c r="AN34" i="11" s="1"/>
  <c r="B33" i="11"/>
  <c r="AK33" i="11" s="1"/>
  <c r="AL33" i="11" s="1"/>
  <c r="B32" i="11"/>
  <c r="AN32" i="11" s="1"/>
  <c r="B31" i="11"/>
  <c r="AK31" i="11" s="1"/>
  <c r="AL31" i="11" s="1"/>
  <c r="B30" i="11"/>
  <c r="AN30" i="11" s="1"/>
  <c r="AN29" i="11"/>
  <c r="B29" i="11"/>
  <c r="AK29" i="11" s="1"/>
  <c r="AL29" i="11" s="1"/>
  <c r="B28" i="11"/>
  <c r="AN28" i="11" s="1"/>
  <c r="B27" i="11"/>
  <c r="AK27" i="11" s="1"/>
  <c r="AL27" i="11" s="1"/>
  <c r="B26" i="11"/>
  <c r="AN26" i="11" s="1"/>
  <c r="B25" i="11"/>
  <c r="AK25" i="11" s="1"/>
  <c r="AL25" i="11" s="1"/>
  <c r="B24" i="11"/>
  <c r="AN24" i="11" s="1"/>
  <c r="B23" i="11"/>
  <c r="AK23" i="11" s="1"/>
  <c r="AL23" i="11" s="1"/>
  <c r="B22" i="11"/>
  <c r="AN22" i="11" s="1"/>
  <c r="B21" i="11"/>
  <c r="AK21" i="11" s="1"/>
  <c r="AL21" i="11" s="1"/>
  <c r="B20" i="11"/>
  <c r="AN20" i="11" s="1"/>
  <c r="B19" i="11"/>
  <c r="AK19" i="11" s="1"/>
  <c r="AL19" i="11" s="1"/>
  <c r="B18" i="11"/>
  <c r="AN18" i="11" s="1"/>
  <c r="B17" i="11"/>
  <c r="AK17" i="11" s="1"/>
  <c r="AL17" i="11" s="1"/>
  <c r="B16" i="11"/>
  <c r="AN16" i="11" s="1"/>
  <c r="AN15" i="11"/>
  <c r="B15" i="11"/>
  <c r="AK15" i="11" s="1"/>
  <c r="AL15" i="11" s="1"/>
  <c r="B14" i="11"/>
  <c r="B13" i="11"/>
  <c r="AK13" i="11" s="1"/>
  <c r="B12" i="11"/>
  <c r="B11" i="11"/>
  <c r="AK11" i="11" s="1"/>
  <c r="B10" i="11"/>
  <c r="B9" i="11"/>
  <c r="AK9" i="11" s="1"/>
  <c r="AL9" i="11" s="1"/>
  <c r="AN9" i="11" s="1"/>
  <c r="B8" i="11"/>
  <c r="AN7" i="11"/>
  <c r="AK7" i="11"/>
  <c r="A2" i="11"/>
  <c r="A1" i="11"/>
  <c r="AN33" i="11" l="1"/>
  <c r="AN27" i="11"/>
  <c r="AN17" i="11"/>
  <c r="AN31" i="11"/>
  <c r="AL13" i="11"/>
  <c r="AN13" i="11" s="1"/>
  <c r="AN23" i="11"/>
  <c r="AN19" i="11"/>
  <c r="AN35" i="11"/>
  <c r="AN25" i="11"/>
  <c r="AN21" i="11"/>
  <c r="AN37" i="11"/>
  <c r="AL11" i="11"/>
  <c r="AN11" i="11" s="1"/>
  <c r="AK8" i="11"/>
  <c r="AL8" i="11" s="1"/>
  <c r="AN8" i="11" s="1"/>
  <c r="AK10" i="11"/>
  <c r="AL10" i="11" s="1"/>
  <c r="AN10" i="11" s="1"/>
  <c r="AK12" i="11"/>
  <c r="AL12" i="11" s="1"/>
  <c r="AN12" i="11" s="1"/>
  <c r="AK14" i="11"/>
  <c r="AL14" i="11" s="1"/>
  <c r="AN14" i="11" s="1"/>
  <c r="AK16" i="11"/>
  <c r="AL16" i="11" s="1"/>
  <c r="AK18" i="11"/>
  <c r="AL18" i="11" s="1"/>
  <c r="AK20" i="11"/>
  <c r="AL20" i="11" s="1"/>
  <c r="AK22" i="11"/>
  <c r="AL22" i="11" s="1"/>
  <c r="AK24" i="11"/>
  <c r="AL24" i="11" s="1"/>
  <c r="AK26" i="11"/>
  <c r="AL26" i="11" s="1"/>
  <c r="AK28" i="11"/>
  <c r="AL28" i="11" s="1"/>
  <c r="AK30" i="11"/>
  <c r="AL30" i="11" s="1"/>
  <c r="AK32" i="11"/>
  <c r="AL32" i="11" s="1"/>
  <c r="AK34" i="11"/>
  <c r="AL34" i="11" s="1"/>
  <c r="AK36" i="11"/>
  <c r="AL36" i="11" s="1"/>
  <c r="I11" i="8" l="1"/>
  <c r="K11" i="8" s="1"/>
  <c r="A1" i="8"/>
  <c r="C41" i="8"/>
  <c r="C40" i="8"/>
  <c r="A2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I10" i="8" s="1"/>
  <c r="K10" i="8" s="1"/>
  <c r="B9" i="8"/>
  <c r="I9" i="8" s="1"/>
  <c r="K9" i="8" s="1"/>
  <c r="B8" i="8"/>
  <c r="I8" i="8" s="1"/>
  <c r="K8" i="8" s="1"/>
  <c r="B7" i="8"/>
  <c r="I7" i="8" s="1"/>
  <c r="K7" i="8" s="1"/>
  <c r="B6" i="8"/>
  <c r="I6" i="8" s="1"/>
  <c r="K6" i="8" s="1"/>
  <c r="E2" i="3"/>
  <c r="F2" i="3" s="1"/>
  <c r="I12" i="8" l="1"/>
  <c r="M12" i="8"/>
  <c r="K12" i="8"/>
  <c r="M10" i="8"/>
  <c r="M8" i="8"/>
  <c r="M11" i="8"/>
  <c r="M6" i="8"/>
  <c r="M9" i="8"/>
  <c r="M7" i="8"/>
  <c r="K5" i="8"/>
  <c r="K36" i="8" l="1"/>
  <c r="K3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AL7" authorId="0" shapeId="0" xr:uid="{2BF05F03-85EF-4AA3-929B-739E197EC635}">
      <text>
        <r>
          <rPr>
            <sz val="9"/>
            <color indexed="13"/>
            <rFont val="Tahoma"/>
            <family val="2"/>
          </rPr>
          <t xml:space="preserve">ให้คุณครูกรอกคะแนนจริงที่ต้องการเก็บ
เช่น 
   1) คะแนนเก็บรวม เต็ม 50 คะแนน แต่คุณครูอยากเก็บจริงแค่ 25 คะแนน คุณครูก็ใส่คะแนนในเซลล์นี้เป็น 25 โปรแกรมจะคำนวณคะแนนจริงที่นักเรียนได้ให้ครับ
   2) คะแนนเก็บรวม เต็ม 50 คะแนน แต่คุณครูอยากเก็บจริงแค่ 50 คะแนน เช่นกัน คุณครูก็ใส่คะแนนในเซลล์นี้เป็น 50 นะครับ </t>
        </r>
      </text>
    </comment>
    <comment ref="AN7" authorId="0" shapeId="0" xr:uid="{D6EC8593-4493-4FEC-8D89-650193EDC3A1}">
      <text>
        <r>
          <rPr>
            <sz val="9"/>
            <color indexed="10"/>
            <rFont val="Tahoma"/>
            <family val="2"/>
          </rPr>
          <t>เซลล์นี้จะเป็นคะแนนรวมระหว่าง 
คิดเป็น(คะแนน)+กลางภาค = รวม
ซึ่งจะเป็นคะแนนที่เท่ากับอัตราส่วนคะแนนที่คุณครูตั้งไว้ เช่น อัตราส่วนคะแนน 70 : 30 
เซลล์นี้ผลรวมก็ควรจะเป็น 70 นะครับ ^^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Zenbook</author>
  </authors>
  <commentList>
    <comment ref="J5" authorId="0" shapeId="0" xr:uid="{23A68B5C-BAC1-4B52-BC5C-17B44C2C1644}">
      <text>
        <r>
          <rPr>
            <b/>
            <sz val="9"/>
            <color indexed="10"/>
            <rFont val="Tahoma"/>
            <family val="2"/>
          </rPr>
          <t>คะแนนในคอลัมน์นี้ ให้คุณครูกรอกคะแนนเองนะครับ จะเป็นคะแนนปลายภาค ครับ</t>
        </r>
      </text>
    </comment>
  </commentList>
</comments>
</file>

<file path=xl/sharedStrings.xml><?xml version="1.0" encoding="utf-8"?>
<sst xmlns="http://schemas.openxmlformats.org/spreadsheetml/2006/main" count="171" uniqueCount="94">
  <si>
    <t>เลขที่</t>
  </si>
  <si>
    <t>ชื่อ - นามสกุล</t>
  </si>
  <si>
    <t>รวม</t>
  </si>
  <si>
    <t>ข้อมูลทั่วไป</t>
  </si>
  <si>
    <t>โรงเรียน</t>
  </si>
  <si>
    <t>ระดับชั้น</t>
  </si>
  <si>
    <t>ภาคเรียนที่</t>
  </si>
  <si>
    <t>ปีการศึกษา</t>
  </si>
  <si>
    <t>รายวิชา</t>
  </si>
  <si>
    <t>รหัสวิชา</t>
  </si>
  <si>
    <t>อื่นๆ (โปรดระบุ)</t>
  </si>
  <si>
    <t>อัตราส่วนคะแนน</t>
  </si>
  <si>
    <t>ชื่อผู้บันทึก</t>
  </si>
  <si>
    <t>ตำแหน่ง</t>
  </si>
  <si>
    <t>บ้านดองกำเม็ด</t>
  </si>
  <si>
    <t>ชั้นประถมศึกษาปีที่ 2</t>
  </si>
  <si>
    <t>คณิตศาสตร์</t>
  </si>
  <si>
    <t>ค12101</t>
  </si>
  <si>
    <t>:</t>
  </si>
  <si>
    <t>นายวิทยา  กระบวนศรี</t>
  </si>
  <si>
    <t>ชั้นประถมศึกษาปีที่ 1</t>
  </si>
  <si>
    <t>ชั้นประถมศึกษาปีที่ 3</t>
  </si>
  <si>
    <t>ชั้นประถมศึกษาปีที่ 4</t>
  </si>
  <si>
    <t>ชั้นประถมศึกษาปีที่ 5</t>
  </si>
  <si>
    <t>ชั้นประถมศึกษาปีที่ 6</t>
  </si>
  <si>
    <t>ภาษาไทย</t>
  </si>
  <si>
    <t>วิทยาศาสตร์ และเทคโนโลยี</t>
  </si>
  <si>
    <t>สังคมศึกษา ศาสนา และวัฒนธรรม</t>
  </si>
  <si>
    <t>ประวัติศาสตร์</t>
  </si>
  <si>
    <t>สุขศึกษาและพลศึกษา</t>
  </si>
  <si>
    <t>ศิลปะ</t>
  </si>
  <si>
    <t>การงานอาชีพ</t>
  </si>
  <si>
    <t>ภาษาต่างประเทศ</t>
  </si>
  <si>
    <t>ร้อยละ</t>
  </si>
  <si>
    <t>ลงชื่อ</t>
  </si>
  <si>
    <t>ผู้บันทึกคะแนน</t>
  </si>
  <si>
    <t>รายชื่อนักเรียน</t>
  </si>
  <si>
    <t>สถานะ</t>
  </si>
  <si>
    <t>กำลังศึกษา</t>
  </si>
  <si>
    <t>ย้ายออก</t>
  </si>
  <si>
    <t>จำนวนนักเรียนที่กำลังศึกษา</t>
  </si>
  <si>
    <t>คะแนนรวมทั้งหมด</t>
  </si>
  <si>
    <t>แบบบันทึกคะแนน</t>
  </si>
  <si>
    <t>&gt;&gt;</t>
  </si>
  <si>
    <t>คุณครูไม่ต้องพิมพ์คำว่าโรงเรียน</t>
  </si>
  <si>
    <t>ถ้าไม่มีรายวิชาที่สอน ให้คุณครูระบุไว้ที่ช่อง อื่นๆ</t>
  </si>
  <si>
    <t>รหัสวิชาคุณครูสามารถพิมพ์ได้เลย</t>
  </si>
  <si>
    <t>ให้คุณครูกรอกอัตราส่วนตามที่คุณครูได้กำหนดไว้ของวิชานั้นๆ</t>
  </si>
  <si>
    <t>เกรด</t>
  </si>
  <si>
    <t>ช่วงคะแนนตัดเกรด</t>
  </si>
  <si>
    <t>80 - 100</t>
  </si>
  <si>
    <t>75 - 79</t>
  </si>
  <si>
    <t>70 - 74</t>
  </si>
  <si>
    <t>65 - 69</t>
  </si>
  <si>
    <t>60 - 64</t>
  </si>
  <si>
    <t>55 - 59</t>
  </si>
  <si>
    <t>0 - 49</t>
  </si>
  <si>
    <t>50 - 54</t>
  </si>
  <si>
    <t>ระดับผลการเรียน</t>
  </si>
  <si>
    <t>หมายถึง</t>
  </si>
  <si>
    <t>ผลการเรียนดีเยี่ยม</t>
  </si>
  <si>
    <t>ผลการเรียนดีมาก</t>
  </si>
  <si>
    <t>ผลการเรียนดี</t>
  </si>
  <si>
    <t>ผลการเรียนค่อนข้างดี</t>
  </si>
  <si>
    <t>ผลการเรียนปานกลาง</t>
  </si>
  <si>
    <t>ผลการเรียนพอใช้</t>
  </si>
  <si>
    <t>ผลการเรียนผ่านเกณฑ์</t>
  </si>
  <si>
    <t>ผลการเรียนต่ำกว่าเกณฑ์</t>
  </si>
  <si>
    <t>นำไปตัดเกรด</t>
  </si>
  <si>
    <t>คะแนนเก็บครั้งที่</t>
  </si>
  <si>
    <t>เต็ม</t>
  </si>
  <si>
    <t>กลางภาค</t>
  </si>
  <si>
    <t>รวมคะแนนเก็บ</t>
  </si>
  <si>
    <t>คิดเป็น (คะแนน)</t>
  </si>
  <si>
    <t>กรอกชื่อ - นามสกุล และสถานะของนักเรียนในชีท รายชื่อนักเรียนให้ครบถ้วน</t>
  </si>
  <si>
    <t>ให้คุณครูเก็บคะแนนนักเรียนไปเรื่อยๆ สูงสุด 30 ครั้ง ในแต่ละครั้งคุณครูกรอกคะแนนเต็มได้เลย แล้วโปรแกรมจะรวมให้เรื่อยๆ ครับ</t>
  </si>
  <si>
    <t>ในการพิมพ์แต่ละชีท ให้คุณครูสั่งพิมพ์ปกติได้เลยนะครับ ขนาดกระดาษ A4 ครับ</t>
  </si>
  <si>
    <t>แบบบันทึกคะแนนนี้เป็นแบบบันทึกคะแนนภาคเรียนละ 100 คะแนน และอัตราส่วนคะแนนเท่ากัน</t>
  </si>
  <si>
    <t>เช่น ภาคเรียนที่ 1 อัตราส่วนคะแนน 70 : 30 ภาคเรียนที่ 2 ก็ต้องเป็น 70 : 30 นะครับ ^^</t>
  </si>
  <si>
    <r>
      <t xml:space="preserve">ในแต่ละชีท </t>
    </r>
    <r>
      <rPr>
        <sz val="14"/>
        <color rgb="FFFF0000"/>
        <rFont val="Calibri"/>
        <family val="2"/>
        <scheme val="minor"/>
      </rPr>
      <t>(ยกเว้นชีท รายชื่อนักเรียน)</t>
    </r>
    <r>
      <rPr>
        <sz val="14"/>
        <color theme="1"/>
        <rFont val="Calibri"/>
        <family val="2"/>
        <charset val="222"/>
        <scheme val="minor"/>
      </rPr>
      <t xml:space="preserve"> ให้คุณครุกรอกข้อมูลทั่วไปตามหัวข้อที่กำหนดให้ครบถ้วน</t>
    </r>
  </si>
  <si>
    <r>
      <t>ในเซลล์</t>
    </r>
    <r>
      <rPr>
        <sz val="14"/>
        <color rgb="FFFF0000"/>
        <rFont val="Calibri"/>
        <family val="2"/>
        <scheme val="minor"/>
      </rPr>
      <t xml:space="preserve"> คิดเป็น (คะแนน)</t>
    </r>
    <r>
      <rPr>
        <sz val="14"/>
        <color theme="1"/>
        <rFont val="Calibri"/>
        <family val="2"/>
        <charset val="222"/>
        <scheme val="minor"/>
      </rPr>
      <t xml:space="preserve"> ให้คุณครูกรอกคะแนนเต็มจริงที่ต้องการเก็บ แล้วโปรแกรมจะคะแนนจริงที่นักเรียนจะได้ให้ครับ</t>
    </r>
  </si>
  <si>
    <r>
      <t>ในคอลัมน์ คะแนน</t>
    </r>
    <r>
      <rPr>
        <sz val="14"/>
        <color rgb="FFFF0000"/>
        <rFont val="Calibri"/>
        <family val="2"/>
        <scheme val="minor"/>
      </rPr>
      <t>กลางภาค</t>
    </r>
    <r>
      <rPr>
        <sz val="14"/>
        <color theme="1"/>
        <rFont val="Calibri"/>
        <family val="2"/>
        <charset val="222"/>
        <scheme val="minor"/>
      </rPr>
      <t xml:space="preserve"> ให้คุณครูกรอกคะแนนเองนะครับ</t>
    </r>
  </si>
  <si>
    <t>วิธีการใช้งานโปรแกรม แบบบันทึกคะแนน (สำหรับนักเรียน 30 คน)</t>
  </si>
  <si>
    <r>
      <t xml:space="preserve">หากมีข้อสงสัยอะไรเพิ่มเติม สามารถติดต่อสอบถามได้ทางเพจ Facebook </t>
    </r>
    <r>
      <rPr>
        <sz val="14"/>
        <color rgb="FF0070C0"/>
        <rFont val="Calibri"/>
        <family val="2"/>
        <scheme val="minor"/>
      </rPr>
      <t>โปรแกรมสำหรับครู ฟรี by Batman Teacher</t>
    </r>
  </si>
  <si>
    <t>เพจ กดที่ Icon</t>
  </si>
  <si>
    <t>ชั้นมัธยมศึกษาปีที่ 1</t>
  </si>
  <si>
    <t>ชั้นมัธยมศึกษาปีที่ 2</t>
  </si>
  <si>
    <t>ชั้นมัธยมศึกษาปีที่ 3</t>
  </si>
  <si>
    <t>ชั้นมัธยมศึกษาปีที่ 4</t>
  </si>
  <si>
    <t>ชั้นมัธยมศึกษาปีที่ 5</t>
  </si>
  <si>
    <t>ชั้นมัธยมศึกษาปีที่ 6</t>
  </si>
  <si>
    <r>
      <t xml:space="preserve">คะแนนปลายภาคให้คุณครูกรอกเองในชีท </t>
    </r>
    <r>
      <rPr>
        <sz val="14"/>
        <color rgb="FFFF0000"/>
        <rFont val="Calibri"/>
        <family val="2"/>
        <scheme val="minor"/>
      </rPr>
      <t>ปลายภาคตัดเกรด</t>
    </r>
    <r>
      <rPr>
        <sz val="14"/>
        <color theme="1"/>
        <rFont val="Calibri"/>
        <family val="2"/>
        <charset val="222"/>
        <scheme val="minor"/>
      </rPr>
      <t xml:space="preserve"> นะครับ</t>
    </r>
  </si>
  <si>
    <t xml:space="preserve">TestName </t>
  </si>
  <si>
    <t>ครู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</si>
</sst>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sz val="8"/>
      <name val="Calibri"/>
      <family val="2"/>
      <charset val="222"/>
      <scheme val="minor"/>
    </font>
    <font>
      <sz val="14"/>
      <color rgb="FFFF0000"/>
      <name val="Angsana New"/>
      <family val="1"/>
    </font>
    <font>
      <b/>
      <sz val="14"/>
      <color rgb="FFFF0000"/>
      <name val="Calibri"/>
      <family val="2"/>
    </font>
    <font>
      <b/>
      <sz val="20"/>
      <color theme="1"/>
      <name val="Angsana New"/>
      <family val="1"/>
    </font>
    <font>
      <b/>
      <sz val="14"/>
      <color theme="1"/>
      <name val="Angsana New"/>
      <family val="1"/>
    </font>
    <font>
      <sz val="9"/>
      <color indexed="13"/>
      <name val="Tahoma"/>
      <family val="2"/>
    </font>
    <font>
      <b/>
      <sz val="9"/>
      <color indexed="10"/>
      <name val="Tahoma"/>
      <family val="2"/>
    </font>
    <font>
      <sz val="9"/>
      <color indexed="10"/>
      <name val="Tahoma"/>
      <family val="2"/>
    </font>
    <font>
      <sz val="14"/>
      <color theme="1"/>
      <name val="Calibri"/>
      <family val="2"/>
      <charset val="222"/>
      <scheme val="minor"/>
    </font>
    <font>
      <sz val="18"/>
      <color rgb="FFFF0000"/>
      <name val="Calibri"/>
      <family val="2"/>
      <charset val="222"/>
      <scheme val="minor"/>
    </font>
    <font>
      <sz val="14"/>
      <color rgb="FF0070C0"/>
      <name val="Calibri"/>
      <family val="2"/>
      <charset val="222"/>
      <scheme val="minor"/>
    </font>
    <font>
      <sz val="14"/>
      <color rgb="FFFF0000"/>
      <name val="Calibri"/>
      <family val="2"/>
      <scheme val="minor"/>
    </font>
    <font>
      <sz val="14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5" borderId="13" xfId="0" applyFont="1" applyFill="1" applyBorder="1" applyAlignment="1" applyProtection="1">
      <alignment vertical="center"/>
      <protection locked="0"/>
    </xf>
    <xf numFmtId="0" fontId="2" fillId="5" borderId="13" xfId="0" applyFont="1" applyFill="1" applyBorder="1" applyAlignment="1" applyProtection="1">
      <alignment horizontal="left" vertic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2" fillId="8" borderId="1" xfId="0" applyFont="1" applyFill="1" applyBorder="1"/>
    <xf numFmtId="0" fontId="2" fillId="8" borderId="10" xfId="0" applyFont="1" applyFill="1" applyBorder="1"/>
    <xf numFmtId="0" fontId="1" fillId="3" borderId="0" xfId="0" applyFont="1" applyFill="1" applyAlignment="1" applyProtection="1"/>
    <xf numFmtId="0" fontId="1" fillId="3" borderId="0" xfId="0" applyFont="1" applyFill="1" applyAlignment="1" applyProtection="1">
      <alignment vertical="center" shrinkToFit="1"/>
    </xf>
    <xf numFmtId="0" fontId="2" fillId="3" borderId="0" xfId="0" applyFont="1" applyFill="1" applyProtection="1"/>
    <xf numFmtId="0" fontId="2" fillId="0" borderId="0" xfId="0" applyFont="1" applyFill="1" applyProtection="1"/>
    <xf numFmtId="0" fontId="2" fillId="7" borderId="1" xfId="0" applyFont="1" applyFill="1" applyBorder="1" applyAlignment="1" applyProtection="1">
      <alignment horizontal="center" vertical="center"/>
    </xf>
    <xf numFmtId="0" fontId="2" fillId="7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4" fillId="2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</xf>
    <xf numFmtId="0" fontId="2" fillId="3" borderId="0" xfId="0" applyFont="1" applyFill="1" applyBorder="1" applyProtection="1"/>
    <xf numFmtId="0" fontId="2" fillId="0" borderId="2" xfId="0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1" fillId="9" borderId="0" xfId="0" applyFont="1" applyFill="1" applyAlignment="1"/>
    <xf numFmtId="0" fontId="2" fillId="9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horizontal="center" vertical="center" shrinkToFit="1"/>
    </xf>
    <xf numFmtId="0" fontId="2" fillId="7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>
      <alignment vertical="center" shrinkToFit="1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164" fontId="2" fillId="0" borderId="1" xfId="0" applyNumberFormat="1" applyFont="1" applyFill="1" applyBorder="1" applyAlignment="1" applyProtection="1">
      <alignment horizontal="center" vertical="center" shrinkToFi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0" borderId="1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4" xfId="0" applyFont="1" applyFill="1" applyBorder="1" applyProtection="1"/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left" vertical="center"/>
      <protection locked="0"/>
    </xf>
    <xf numFmtId="0" fontId="2" fillId="5" borderId="11" xfId="0" applyFont="1" applyFill="1" applyBorder="1" applyAlignment="1" applyProtection="1">
      <alignment horizontal="left" vertical="center"/>
      <protection locked="0"/>
    </xf>
    <xf numFmtId="0" fontId="2" fillId="5" borderId="12" xfId="0" applyFont="1" applyFill="1" applyBorder="1" applyAlignment="1" applyProtection="1">
      <alignment horizontal="left" vertical="center"/>
      <protection locked="0"/>
    </xf>
    <xf numFmtId="0" fontId="2" fillId="9" borderId="0" xfId="0" applyFont="1" applyFill="1"/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 shrinkToFit="1"/>
    </xf>
    <xf numFmtId="0" fontId="2" fillId="5" borderId="10" xfId="0" applyFont="1" applyFill="1" applyBorder="1" applyAlignment="1" applyProtection="1">
      <alignment horizontal="center"/>
      <protection locked="0"/>
    </xf>
    <xf numFmtId="0" fontId="2" fillId="5" borderId="11" xfId="0" applyFont="1" applyFill="1" applyBorder="1" applyAlignment="1" applyProtection="1">
      <alignment horizontal="center"/>
      <protection locked="0"/>
    </xf>
    <xf numFmtId="0" fontId="2" fillId="5" borderId="12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shrinkToFit="1"/>
    </xf>
    <xf numFmtId="0" fontId="2" fillId="0" borderId="1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 shrinkToFit="1"/>
    </xf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right" vertical="center"/>
    </xf>
    <xf numFmtId="0" fontId="2" fillId="4" borderId="1" xfId="0" applyFont="1" applyFill="1" applyBorder="1" applyAlignment="1" applyProtection="1">
      <alignment horizontal="right"/>
    </xf>
    <xf numFmtId="0" fontId="2" fillId="5" borderId="1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Fill="1" applyAlignment="1" applyProtection="1">
      <alignment horizontal="center" vertical="center" shrinkToFit="1"/>
    </xf>
    <xf numFmtId="0" fontId="1" fillId="4" borderId="0" xfId="0" applyFont="1" applyFill="1" applyAlignment="1" applyProtection="1">
      <alignment horizontal="center" vertical="center" shrinkToFit="1"/>
    </xf>
    <xf numFmtId="0" fontId="7" fillId="7" borderId="2" xfId="0" applyFont="1" applyFill="1" applyBorder="1" applyAlignment="1" applyProtection="1">
      <alignment horizontal="center" vertical="center" textRotation="90"/>
    </xf>
    <xf numFmtId="0" fontId="7" fillId="7" borderId="13" xfId="0" applyFont="1" applyFill="1" applyBorder="1" applyAlignment="1" applyProtection="1">
      <alignment horizontal="center" vertical="center" textRotation="90"/>
    </xf>
    <xf numFmtId="0" fontId="7" fillId="7" borderId="3" xfId="0" applyFont="1" applyFill="1" applyBorder="1" applyAlignment="1" applyProtection="1">
      <alignment horizontal="center" vertical="center" textRotation="90"/>
    </xf>
    <xf numFmtId="0" fontId="7" fillId="7" borderId="4" xfId="0" applyFont="1" applyFill="1" applyBorder="1" applyAlignment="1" applyProtection="1">
      <alignment horizontal="center" vertical="center"/>
    </xf>
    <xf numFmtId="0" fontId="7" fillId="7" borderId="5" xfId="0" applyFont="1" applyFill="1" applyBorder="1" applyAlignment="1" applyProtection="1">
      <alignment horizontal="center" vertical="center"/>
    </xf>
    <xf numFmtId="0" fontId="7" fillId="7" borderId="6" xfId="0" applyFont="1" applyFill="1" applyBorder="1" applyAlignment="1" applyProtection="1">
      <alignment horizontal="center" vertical="center"/>
    </xf>
    <xf numFmtId="0" fontId="7" fillId="7" borderId="15" xfId="0" applyFont="1" applyFill="1" applyBorder="1" applyAlignment="1" applyProtection="1">
      <alignment horizontal="center" vertical="center"/>
    </xf>
    <xf numFmtId="0" fontId="7" fillId="7" borderId="0" xfId="0" applyFont="1" applyFill="1" applyBorder="1" applyAlignment="1" applyProtection="1">
      <alignment horizontal="center" vertical="center"/>
    </xf>
    <xf numFmtId="0" fontId="7" fillId="7" borderId="16" xfId="0" applyFont="1" applyFill="1" applyBorder="1" applyAlignment="1" applyProtection="1">
      <alignment horizontal="center" vertical="center"/>
    </xf>
    <xf numFmtId="0" fontId="7" fillId="7" borderId="7" xfId="0" applyFont="1" applyFill="1" applyBorder="1" applyAlignment="1" applyProtection="1">
      <alignment horizontal="center" vertical="center"/>
    </xf>
    <xf numFmtId="0" fontId="7" fillId="7" borderId="8" xfId="0" applyFont="1" applyFill="1" applyBorder="1" applyAlignment="1" applyProtection="1">
      <alignment horizontal="center" vertical="center"/>
    </xf>
    <xf numFmtId="0" fontId="7" fillId="7" borderId="9" xfId="0" applyFont="1" applyFill="1" applyBorder="1" applyAlignment="1" applyProtection="1">
      <alignment horizontal="center" vertical="center"/>
    </xf>
    <xf numFmtId="0" fontId="7" fillId="7" borderId="10" xfId="0" applyFont="1" applyFill="1" applyBorder="1" applyAlignment="1" applyProtection="1">
      <alignment horizontal="center" vertical="center"/>
    </xf>
    <xf numFmtId="0" fontId="7" fillId="7" borderId="1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 textRotation="90" shrinkToFit="1"/>
    </xf>
    <xf numFmtId="0" fontId="7" fillId="7" borderId="2" xfId="0" applyFont="1" applyFill="1" applyBorder="1" applyAlignment="1" applyProtection="1">
      <alignment horizontal="center" vertical="center" textRotation="90" shrinkToFit="1"/>
    </xf>
    <xf numFmtId="0" fontId="7" fillId="7" borderId="13" xfId="0" applyFont="1" applyFill="1" applyBorder="1" applyAlignment="1" applyProtection="1">
      <alignment horizontal="center" vertical="center" textRotation="90" shrinkToFit="1"/>
    </xf>
    <xf numFmtId="0" fontId="7" fillId="7" borderId="3" xfId="0" applyFont="1" applyFill="1" applyBorder="1" applyAlignment="1" applyProtection="1">
      <alignment horizontal="center" vertical="center" textRotation="90" shrinkToFit="1"/>
    </xf>
    <xf numFmtId="0" fontId="7" fillId="7" borderId="1" xfId="0" applyFont="1" applyFill="1" applyBorder="1" applyAlignment="1" applyProtection="1">
      <alignment horizontal="center" vertical="center" textRotation="90"/>
    </xf>
    <xf numFmtId="0" fontId="2" fillId="4" borderId="1" xfId="0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 vertical="center" shrinkToFit="1"/>
    </xf>
    <xf numFmtId="0" fontId="2" fillId="7" borderId="10" xfId="0" applyFont="1" applyFill="1" applyBorder="1" applyAlignment="1" applyProtection="1">
      <alignment horizontal="center" vertical="center" shrinkToFit="1"/>
    </xf>
    <xf numFmtId="0" fontId="2" fillId="7" borderId="1" xfId="0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</xf>
    <xf numFmtId="0" fontId="2" fillId="7" borderId="4" xfId="0" applyFont="1" applyFill="1" applyBorder="1" applyAlignment="1" applyProtection="1">
      <alignment horizontal="center" vertical="center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2" fillId="7" borderId="8" xfId="0" applyFont="1" applyFill="1" applyBorder="1" applyAlignment="1" applyProtection="1">
      <alignment horizontal="center" vertical="center"/>
    </xf>
    <xf numFmtId="0" fontId="2" fillId="7" borderId="9" xfId="0" applyFont="1" applyFill="1" applyBorder="1" applyAlignment="1" applyProtection="1">
      <alignment horizontal="center" vertical="center"/>
    </xf>
    <xf numFmtId="1" fontId="2" fillId="7" borderId="11" xfId="0" applyNumberFormat="1" applyFont="1" applyFill="1" applyBorder="1" applyAlignment="1" applyProtection="1">
      <alignment horizontal="center" vertical="center"/>
    </xf>
    <xf numFmtId="0" fontId="2" fillId="7" borderId="12" xfId="0" applyFont="1" applyFill="1" applyBorder="1" applyAlignment="1" applyProtection="1">
      <alignment horizontal="center" vertical="center"/>
    </xf>
    <xf numFmtId="2" fontId="2" fillId="7" borderId="11" xfId="0" applyNumberFormat="1" applyFont="1" applyFill="1" applyBorder="1" applyAlignment="1" applyProtection="1">
      <alignment horizontal="center" vertical="center"/>
    </xf>
    <xf numFmtId="2" fontId="2" fillId="7" borderId="1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5">
    <dxf>
      <font>
        <color rgb="FFC0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facebook.com/%E0%B9%82%E0%B8%9B%E0%B8%A3%E0%B9%81%E0%B8%81%E0%B8%A3%E0%B8%A1%E0%B8%AA%E0%B8%B3%E0%B8%AB%E0%B8%A3%E0%B8%B1%E0%B8%9A%E0%B8%84%E0%B8%A3%E0%B8%B9-%E0%B8%9F%E0%B8%A3%E0%B8%B5-by-Batman-Teacher-10920601134533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57979</xdr:colOff>
      <xdr:row>3</xdr:row>
      <xdr:rowOff>151377</xdr:rowOff>
    </xdr:from>
    <xdr:to>
      <xdr:col>35</xdr:col>
      <xdr:colOff>81114</xdr:colOff>
      <xdr:row>9</xdr:row>
      <xdr:rowOff>196586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90B463-35ED-7FF0-4A5F-EA351B466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4967" y="903852"/>
          <a:ext cx="1337585" cy="1416809"/>
        </a:xfrm>
        <a:prstGeom prst="rect">
          <a:avLst/>
        </a:prstGeom>
      </xdr:spPr>
    </xdr:pic>
    <xdr:clientData/>
  </xdr:twoCellAnchor>
  <xdr:twoCellAnchor>
    <xdr:from>
      <xdr:col>32</xdr:col>
      <xdr:colOff>152400</xdr:colOff>
      <xdr:row>10</xdr:row>
      <xdr:rowOff>0</xdr:rowOff>
    </xdr:from>
    <xdr:to>
      <xdr:col>34</xdr:col>
      <xdr:colOff>28575</xdr:colOff>
      <xdr:row>11</xdr:row>
      <xdr:rowOff>152400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609C7A89-3790-3BE5-C23B-56B3B7455E5E}"/>
            </a:ext>
          </a:extLst>
        </xdr:cNvPr>
        <xdr:cNvSpPr/>
      </xdr:nvSpPr>
      <xdr:spPr>
        <a:xfrm flipV="1">
          <a:off x="10668000" y="2352675"/>
          <a:ext cx="533400" cy="381000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3727</xdr:colOff>
      <xdr:row>14</xdr:row>
      <xdr:rowOff>182218</xdr:rowOff>
    </xdr:from>
    <xdr:to>
      <xdr:col>58</xdr:col>
      <xdr:colOff>57979</xdr:colOff>
      <xdr:row>19</xdr:row>
      <xdr:rowOff>124240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1979176-D9C1-4740-9940-30EBE6587EBC}"/>
            </a:ext>
          </a:extLst>
        </xdr:cNvPr>
        <xdr:cNvGrpSpPr/>
      </xdr:nvGrpSpPr>
      <xdr:grpSpPr>
        <a:xfrm>
          <a:off x="7010814" y="3536675"/>
          <a:ext cx="5404817" cy="1143000"/>
          <a:chOff x="5027543" y="3544957"/>
          <a:chExt cx="5880653" cy="1143000"/>
        </a:xfrm>
      </xdr:grpSpPr>
      <xdr:sp macro="" textlink="">
        <xdr:nvSpPr>
          <xdr:cNvPr id="3" name="Rectangle: Rounded Corners 2">
            <a:extLst>
              <a:ext uri="{FF2B5EF4-FFF2-40B4-BE49-F238E27FC236}">
                <a16:creationId xmlns:a16="http://schemas.microsoft.com/office/drawing/2014/main" id="{33496E9B-F279-B30F-0A35-7A9D1FDC3B38}"/>
              </a:ext>
            </a:extLst>
          </xdr:cNvPr>
          <xdr:cNvSpPr/>
        </xdr:nvSpPr>
        <xdr:spPr>
          <a:xfrm>
            <a:off x="5027543" y="3544957"/>
            <a:ext cx="5880653" cy="1143000"/>
          </a:xfrm>
          <a:prstGeom prst="roundRect">
            <a:avLst/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70551F40-0FE0-5F8C-FEC2-C28BD0192D51}"/>
              </a:ext>
            </a:extLst>
          </xdr:cNvPr>
          <xdr:cNvSpPr txBox="1"/>
        </xdr:nvSpPr>
        <xdr:spPr>
          <a:xfrm>
            <a:off x="5151783" y="3677478"/>
            <a:ext cx="5665304" cy="919370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800"/>
              <a:t>การสั่งพิมพ์</a:t>
            </a:r>
          </a:p>
          <a:p>
            <a:pPr algn="ctr"/>
            <a:r>
              <a:rPr lang="th-TH" sz="1800"/>
              <a:t>คุณครูสามารถสั่งพิมพ์ตามปกติได้เลยนะครับ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</xdr:colOff>
      <xdr:row>14</xdr:row>
      <xdr:rowOff>182212</xdr:rowOff>
    </xdr:from>
    <xdr:to>
      <xdr:col>31</xdr:col>
      <xdr:colOff>57981</xdr:colOff>
      <xdr:row>19</xdr:row>
      <xdr:rowOff>124234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4179B91-4F58-46E7-B66B-97E9535F40CB}"/>
            </a:ext>
          </a:extLst>
        </xdr:cNvPr>
        <xdr:cNvGrpSpPr/>
      </xdr:nvGrpSpPr>
      <xdr:grpSpPr>
        <a:xfrm>
          <a:off x="4852990" y="3515962"/>
          <a:ext cx="5430079" cy="1132647"/>
          <a:chOff x="5027543" y="3544957"/>
          <a:chExt cx="5880653" cy="1143000"/>
        </a:xfrm>
      </xdr:grpSpPr>
      <xdr:sp macro="" textlink="">
        <xdr:nvSpPr>
          <xdr:cNvPr id="3" name="Rectangle: Rounded Corners 2">
            <a:extLst>
              <a:ext uri="{FF2B5EF4-FFF2-40B4-BE49-F238E27FC236}">
                <a16:creationId xmlns:a16="http://schemas.microsoft.com/office/drawing/2014/main" id="{7E6FDDD8-768F-4985-90A4-BCBB096DC191}"/>
              </a:ext>
            </a:extLst>
          </xdr:cNvPr>
          <xdr:cNvSpPr/>
        </xdr:nvSpPr>
        <xdr:spPr>
          <a:xfrm>
            <a:off x="5027543" y="3544957"/>
            <a:ext cx="5880653" cy="1143000"/>
          </a:xfrm>
          <a:prstGeom prst="roundRect">
            <a:avLst/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7DA589BA-2420-47ED-ADD2-904C43A53FE4}"/>
              </a:ext>
            </a:extLst>
          </xdr:cNvPr>
          <xdr:cNvSpPr txBox="1"/>
        </xdr:nvSpPr>
        <xdr:spPr>
          <a:xfrm>
            <a:off x="5151783" y="3677478"/>
            <a:ext cx="5665304" cy="919370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800"/>
              <a:t>การสั่งพิมพ์</a:t>
            </a:r>
          </a:p>
          <a:p>
            <a:pPr algn="ctr"/>
            <a:r>
              <a:rPr lang="th-TH" sz="1800"/>
              <a:t>คุณครูสามารถสั่งพิมพ์ตามปกติได้เลยนะครับ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91685-CF42-4467-BE9E-B69023B0F7AC}">
  <sheetPr>
    <tabColor rgb="FFFF0000"/>
  </sheetPr>
  <dimension ref="A1:AI15"/>
  <sheetViews>
    <sheetView tabSelected="1" zoomScaleNormal="100" workbookViewId="0">
      <selection activeCell="M10" sqref="M10"/>
    </sheetView>
  </sheetViews>
  <sheetFormatPr defaultColWidth="4.59765625" defaultRowHeight="18"/>
  <cols>
    <col min="1" max="16384" width="4.59765625" style="41"/>
  </cols>
  <sheetData>
    <row r="1" spans="1:35" ht="23.25">
      <c r="A1" s="42" t="s">
        <v>82</v>
      </c>
    </row>
    <row r="3" spans="1:35">
      <c r="B3" s="43" t="s">
        <v>77</v>
      </c>
    </row>
    <row r="4" spans="1:35">
      <c r="B4" s="43" t="s">
        <v>78</v>
      </c>
    </row>
    <row r="5" spans="1:35">
      <c r="B5" s="41">
        <v>1</v>
      </c>
      <c r="C5" s="41" t="s">
        <v>74</v>
      </c>
    </row>
    <row r="6" spans="1:35">
      <c r="B6" s="41">
        <v>2</v>
      </c>
      <c r="C6" s="41" t="s">
        <v>79</v>
      </c>
    </row>
    <row r="7" spans="1:35">
      <c r="B7" s="41">
        <v>3</v>
      </c>
      <c r="C7" s="41" t="s">
        <v>75</v>
      </c>
    </row>
    <row r="8" spans="1:35">
      <c r="B8" s="41">
        <v>4</v>
      </c>
      <c r="C8" s="41" t="s">
        <v>80</v>
      </c>
    </row>
    <row r="9" spans="1:35">
      <c r="B9" s="41">
        <v>5</v>
      </c>
      <c r="C9" s="41" t="s">
        <v>81</v>
      </c>
    </row>
    <row r="10" spans="1:35">
      <c r="B10" s="41">
        <v>6</v>
      </c>
      <c r="C10" s="41" t="s">
        <v>91</v>
      </c>
    </row>
    <row r="11" spans="1:35">
      <c r="B11" s="41">
        <v>8</v>
      </c>
      <c r="C11" s="41" t="s">
        <v>76</v>
      </c>
    </row>
    <row r="13" spans="1:35" ht="18" customHeight="1">
      <c r="C13" s="41" t="s">
        <v>83</v>
      </c>
      <c r="AD13" s="49"/>
      <c r="AE13" s="50"/>
      <c r="AF13" s="51" t="s">
        <v>84</v>
      </c>
      <c r="AG13" s="51"/>
      <c r="AH13" s="51"/>
      <c r="AI13" s="51"/>
    </row>
    <row r="14" spans="1:35" ht="18" customHeight="1">
      <c r="AD14" s="50"/>
      <c r="AE14" s="50"/>
      <c r="AF14" s="51"/>
      <c r="AG14" s="51"/>
      <c r="AH14" s="51"/>
      <c r="AI14" s="51"/>
    </row>
    <row r="15" spans="1:35">
      <c r="AF15" s="51"/>
      <c r="AG15" s="51"/>
      <c r="AH15" s="51"/>
      <c r="AI15" s="51"/>
    </row>
  </sheetData>
  <sheetProtection algorithmName="SHA-512" hashValue="EpQ8QoqTkaZ1N4b1PoxaI1lnUu6gPCstMcnBhQvWjNchxiDSnuZI7ZWVp1cPAn7jhY1s6Ys9yJPg4mdyE5vRTQ==" saltValue="phvksIwG4UfZE9stufkf0A==" spinCount="100000" sheet="1" objects="1" scenarios="1"/>
  <mergeCells count="1">
    <mergeCell ref="AF13:AI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0CEB2-7547-44B1-9BC8-1C0CFDBFDB13}">
  <sheetPr codeName="Sheet2">
    <tabColor rgb="FF00B050"/>
  </sheetPr>
  <dimension ref="A1:P35"/>
  <sheetViews>
    <sheetView zoomScaleNormal="100" workbookViewId="0">
      <selection activeCell="B7" sqref="B7:H7"/>
    </sheetView>
  </sheetViews>
  <sheetFormatPr defaultColWidth="4.59765625" defaultRowHeight="19.899999999999999"/>
  <cols>
    <col min="1" max="1" width="4.73046875" style="29" bestFit="1" customWidth="1"/>
    <col min="2" max="16384" width="4.59765625" style="29"/>
  </cols>
  <sheetData>
    <row r="1" spans="1:16" ht="23.25">
      <c r="A1" s="66" t="s">
        <v>36</v>
      </c>
      <c r="B1" s="66"/>
      <c r="C1" s="66"/>
      <c r="D1" s="66"/>
      <c r="E1" s="66"/>
      <c r="F1" s="66"/>
      <c r="G1" s="66"/>
      <c r="H1" s="66"/>
      <c r="I1" s="66"/>
      <c r="J1" s="66"/>
      <c r="K1" s="28"/>
      <c r="L1" s="28"/>
      <c r="M1" s="28"/>
    </row>
    <row r="2" spans="1:16" ht="23.25">
      <c r="A2" s="66"/>
      <c r="B2" s="66"/>
      <c r="C2" s="66"/>
      <c r="D2" s="66"/>
      <c r="E2" s="66"/>
      <c r="F2" s="66"/>
      <c r="G2" s="66"/>
      <c r="H2" s="66"/>
      <c r="I2" s="66"/>
      <c r="J2" s="66"/>
      <c r="K2" s="28"/>
      <c r="L2" s="28"/>
      <c r="M2" s="28"/>
    </row>
    <row r="3" spans="1:16" ht="9.9499999999999993" customHeight="1"/>
    <row r="4" spans="1:16">
      <c r="A4" s="57" t="s">
        <v>0</v>
      </c>
      <c r="B4" s="59" t="s">
        <v>1</v>
      </c>
      <c r="C4" s="60"/>
      <c r="D4" s="60"/>
      <c r="E4" s="60"/>
      <c r="F4" s="60"/>
      <c r="G4" s="60"/>
      <c r="H4" s="61"/>
      <c r="I4" s="65" t="s">
        <v>37</v>
      </c>
      <c r="J4" s="65"/>
    </row>
    <row r="5" spans="1:16">
      <c r="A5" s="58"/>
      <c r="B5" s="62"/>
      <c r="C5" s="63"/>
      <c r="D5" s="63"/>
      <c r="E5" s="63"/>
      <c r="F5" s="63"/>
      <c r="G5" s="63"/>
      <c r="H5" s="64"/>
      <c r="I5" s="65"/>
      <c r="J5" s="65"/>
    </row>
    <row r="6" spans="1:16">
      <c r="A6" s="30">
        <v>1</v>
      </c>
      <c r="B6" s="52" t="s">
        <v>92</v>
      </c>
      <c r="C6" s="53"/>
      <c r="D6" s="53"/>
      <c r="E6" s="53"/>
      <c r="F6" s="53"/>
      <c r="G6" s="53"/>
      <c r="H6" s="54"/>
      <c r="I6" s="56" t="s">
        <v>38</v>
      </c>
      <c r="J6" s="56"/>
      <c r="N6" s="55"/>
      <c r="O6" s="55"/>
      <c r="P6" s="55"/>
    </row>
    <row r="7" spans="1:16">
      <c r="A7" s="30">
        <v>2</v>
      </c>
      <c r="B7" s="52"/>
      <c r="C7" s="53"/>
      <c r="D7" s="53"/>
      <c r="E7" s="53"/>
      <c r="F7" s="53"/>
      <c r="G7" s="53"/>
      <c r="H7" s="54"/>
      <c r="I7" s="56"/>
      <c r="J7" s="56"/>
      <c r="N7" s="55"/>
      <c r="O7" s="55"/>
      <c r="P7" s="55"/>
    </row>
    <row r="8" spans="1:16">
      <c r="A8" s="30">
        <v>3</v>
      </c>
      <c r="B8" s="52"/>
      <c r="C8" s="53"/>
      <c r="D8" s="53"/>
      <c r="E8" s="53"/>
      <c r="F8" s="53"/>
      <c r="G8" s="53"/>
      <c r="H8" s="54"/>
      <c r="I8" s="56"/>
      <c r="J8" s="56"/>
      <c r="N8" s="55"/>
      <c r="O8" s="55"/>
      <c r="P8" s="55"/>
    </row>
    <row r="9" spans="1:16">
      <c r="A9" s="30">
        <v>4</v>
      </c>
      <c r="B9" s="52"/>
      <c r="C9" s="53"/>
      <c r="D9" s="53"/>
      <c r="E9" s="53"/>
      <c r="F9" s="53"/>
      <c r="G9" s="53"/>
      <c r="H9" s="54"/>
      <c r="I9" s="56"/>
      <c r="J9" s="56"/>
      <c r="N9" s="55"/>
      <c r="O9" s="55"/>
      <c r="P9" s="55"/>
    </row>
    <row r="10" spans="1:16">
      <c r="A10" s="30">
        <v>5</v>
      </c>
      <c r="B10" s="52"/>
      <c r="C10" s="53"/>
      <c r="D10" s="53"/>
      <c r="E10" s="53"/>
      <c r="F10" s="53"/>
      <c r="G10" s="53"/>
      <c r="H10" s="54"/>
      <c r="I10" s="56"/>
      <c r="J10" s="56"/>
      <c r="N10" s="55"/>
      <c r="O10" s="55"/>
      <c r="P10" s="55"/>
    </row>
    <row r="11" spans="1:16">
      <c r="A11" s="30">
        <v>6</v>
      </c>
      <c r="B11" s="52"/>
      <c r="C11" s="53"/>
      <c r="D11" s="53"/>
      <c r="E11" s="53"/>
      <c r="F11" s="53"/>
      <c r="G11" s="53"/>
      <c r="H11" s="54"/>
      <c r="I11" s="56"/>
      <c r="J11" s="56"/>
      <c r="N11" s="55"/>
      <c r="O11" s="55"/>
      <c r="P11" s="55"/>
    </row>
    <row r="12" spans="1:16">
      <c r="A12" s="30">
        <v>7</v>
      </c>
      <c r="B12" s="52"/>
      <c r="C12" s="53"/>
      <c r="D12" s="53"/>
      <c r="E12" s="53"/>
      <c r="F12" s="53"/>
      <c r="G12" s="53"/>
      <c r="H12" s="54"/>
      <c r="I12" s="56"/>
      <c r="J12" s="56"/>
      <c r="N12" s="55"/>
      <c r="O12" s="55"/>
      <c r="P12" s="55"/>
    </row>
    <row r="13" spans="1:16">
      <c r="A13" s="30">
        <v>8</v>
      </c>
      <c r="B13" s="52"/>
      <c r="C13" s="53"/>
      <c r="D13" s="53"/>
      <c r="E13" s="53"/>
      <c r="F13" s="53"/>
      <c r="G13" s="53"/>
      <c r="H13" s="54"/>
      <c r="I13" s="56"/>
      <c r="J13" s="56"/>
    </row>
    <row r="14" spans="1:16">
      <c r="A14" s="30">
        <v>9</v>
      </c>
      <c r="B14" s="52"/>
      <c r="C14" s="53"/>
      <c r="D14" s="53"/>
      <c r="E14" s="53"/>
      <c r="F14" s="53"/>
      <c r="G14" s="53"/>
      <c r="H14" s="54"/>
      <c r="I14" s="56"/>
      <c r="J14" s="56"/>
    </row>
    <row r="15" spans="1:16">
      <c r="A15" s="30">
        <v>10</v>
      </c>
      <c r="B15" s="52"/>
      <c r="C15" s="53"/>
      <c r="D15" s="53"/>
      <c r="E15" s="53"/>
      <c r="F15" s="53"/>
      <c r="G15" s="53"/>
      <c r="H15" s="54"/>
      <c r="I15" s="56"/>
      <c r="J15" s="56"/>
    </row>
    <row r="16" spans="1:16">
      <c r="A16" s="30">
        <v>11</v>
      </c>
      <c r="B16" s="52"/>
      <c r="C16" s="53"/>
      <c r="D16" s="53"/>
      <c r="E16" s="53"/>
      <c r="F16" s="53"/>
      <c r="G16" s="53"/>
      <c r="H16" s="54"/>
      <c r="I16" s="56"/>
      <c r="J16" s="56"/>
    </row>
    <row r="17" spans="1:10">
      <c r="A17" s="30">
        <v>12</v>
      </c>
      <c r="B17" s="52"/>
      <c r="C17" s="53"/>
      <c r="D17" s="53"/>
      <c r="E17" s="53"/>
      <c r="F17" s="53"/>
      <c r="G17" s="53"/>
      <c r="H17" s="54"/>
      <c r="I17" s="56"/>
      <c r="J17" s="56"/>
    </row>
    <row r="18" spans="1:10">
      <c r="A18" s="30">
        <v>13</v>
      </c>
      <c r="B18" s="52"/>
      <c r="C18" s="53"/>
      <c r="D18" s="53"/>
      <c r="E18" s="53"/>
      <c r="F18" s="53"/>
      <c r="G18" s="53"/>
      <c r="H18" s="54"/>
      <c r="I18" s="56"/>
      <c r="J18" s="56"/>
    </row>
    <row r="19" spans="1:10">
      <c r="A19" s="30">
        <v>14</v>
      </c>
      <c r="B19" s="52"/>
      <c r="C19" s="53"/>
      <c r="D19" s="53"/>
      <c r="E19" s="53"/>
      <c r="F19" s="53"/>
      <c r="G19" s="53"/>
      <c r="H19" s="54"/>
      <c r="I19" s="56"/>
      <c r="J19" s="56"/>
    </row>
    <row r="20" spans="1:10">
      <c r="A20" s="30">
        <v>15</v>
      </c>
      <c r="B20" s="52"/>
      <c r="C20" s="53"/>
      <c r="D20" s="53"/>
      <c r="E20" s="53"/>
      <c r="F20" s="53"/>
      <c r="G20" s="53"/>
      <c r="H20" s="54"/>
      <c r="I20" s="56"/>
      <c r="J20" s="56"/>
    </row>
    <row r="21" spans="1:10">
      <c r="A21" s="30">
        <v>16</v>
      </c>
      <c r="B21" s="52"/>
      <c r="C21" s="53"/>
      <c r="D21" s="53"/>
      <c r="E21" s="53"/>
      <c r="F21" s="53"/>
      <c r="G21" s="53"/>
      <c r="H21" s="54"/>
      <c r="I21" s="56"/>
      <c r="J21" s="56"/>
    </row>
    <row r="22" spans="1:10">
      <c r="A22" s="30">
        <v>17</v>
      </c>
      <c r="B22" s="52"/>
      <c r="C22" s="53"/>
      <c r="D22" s="53"/>
      <c r="E22" s="53"/>
      <c r="F22" s="53"/>
      <c r="G22" s="53"/>
      <c r="H22" s="54"/>
      <c r="I22" s="56"/>
      <c r="J22" s="56"/>
    </row>
    <row r="23" spans="1:10">
      <c r="A23" s="30">
        <v>18</v>
      </c>
      <c r="B23" s="52"/>
      <c r="C23" s="53"/>
      <c r="D23" s="53"/>
      <c r="E23" s="53"/>
      <c r="F23" s="53"/>
      <c r="G23" s="53"/>
      <c r="H23" s="54"/>
      <c r="I23" s="56"/>
      <c r="J23" s="56"/>
    </row>
    <row r="24" spans="1:10">
      <c r="A24" s="30">
        <v>19</v>
      </c>
      <c r="B24" s="52"/>
      <c r="C24" s="53"/>
      <c r="D24" s="53"/>
      <c r="E24" s="53"/>
      <c r="F24" s="53"/>
      <c r="G24" s="53"/>
      <c r="H24" s="54"/>
      <c r="I24" s="56"/>
      <c r="J24" s="56"/>
    </row>
    <row r="25" spans="1:10">
      <c r="A25" s="30">
        <v>20</v>
      </c>
      <c r="B25" s="52"/>
      <c r="C25" s="53"/>
      <c r="D25" s="53"/>
      <c r="E25" s="53"/>
      <c r="F25" s="53"/>
      <c r="G25" s="53"/>
      <c r="H25" s="54"/>
      <c r="I25" s="56"/>
      <c r="J25" s="56"/>
    </row>
    <row r="26" spans="1:10">
      <c r="A26" s="30">
        <v>21</v>
      </c>
      <c r="B26" s="52"/>
      <c r="C26" s="53"/>
      <c r="D26" s="53"/>
      <c r="E26" s="53"/>
      <c r="F26" s="53"/>
      <c r="G26" s="53"/>
      <c r="H26" s="54"/>
      <c r="I26" s="56"/>
      <c r="J26" s="56"/>
    </row>
    <row r="27" spans="1:10">
      <c r="A27" s="30">
        <v>22</v>
      </c>
      <c r="B27" s="52"/>
      <c r="C27" s="53"/>
      <c r="D27" s="53"/>
      <c r="E27" s="53"/>
      <c r="F27" s="53"/>
      <c r="G27" s="53"/>
      <c r="H27" s="54"/>
      <c r="I27" s="56"/>
      <c r="J27" s="56"/>
    </row>
    <row r="28" spans="1:10">
      <c r="A28" s="30">
        <v>23</v>
      </c>
      <c r="B28" s="52"/>
      <c r="C28" s="53"/>
      <c r="D28" s="53"/>
      <c r="E28" s="53"/>
      <c r="F28" s="53"/>
      <c r="G28" s="53"/>
      <c r="H28" s="54"/>
      <c r="I28" s="56"/>
      <c r="J28" s="56"/>
    </row>
    <row r="29" spans="1:10">
      <c r="A29" s="30">
        <v>24</v>
      </c>
      <c r="B29" s="52"/>
      <c r="C29" s="53"/>
      <c r="D29" s="53"/>
      <c r="E29" s="53"/>
      <c r="F29" s="53"/>
      <c r="G29" s="53"/>
      <c r="H29" s="54"/>
      <c r="I29" s="56"/>
      <c r="J29" s="56"/>
    </row>
    <row r="30" spans="1:10">
      <c r="A30" s="30">
        <v>25</v>
      </c>
      <c r="B30" s="52"/>
      <c r="C30" s="53"/>
      <c r="D30" s="53"/>
      <c r="E30" s="53"/>
      <c r="F30" s="53"/>
      <c r="G30" s="53"/>
      <c r="H30" s="54"/>
      <c r="I30" s="56"/>
      <c r="J30" s="56"/>
    </row>
    <row r="31" spans="1:10">
      <c r="A31" s="30">
        <v>26</v>
      </c>
      <c r="B31" s="52"/>
      <c r="C31" s="53"/>
      <c r="D31" s="53"/>
      <c r="E31" s="53"/>
      <c r="F31" s="53"/>
      <c r="G31" s="53"/>
      <c r="H31" s="54"/>
      <c r="I31" s="56"/>
      <c r="J31" s="56"/>
    </row>
    <row r="32" spans="1:10">
      <c r="A32" s="30">
        <v>27</v>
      </c>
      <c r="B32" s="52"/>
      <c r="C32" s="53"/>
      <c r="D32" s="53"/>
      <c r="E32" s="53"/>
      <c r="F32" s="53"/>
      <c r="G32" s="53"/>
      <c r="H32" s="54"/>
      <c r="I32" s="56"/>
      <c r="J32" s="56"/>
    </row>
    <row r="33" spans="1:10">
      <c r="A33" s="30">
        <v>28</v>
      </c>
      <c r="B33" s="52"/>
      <c r="C33" s="53"/>
      <c r="D33" s="53"/>
      <c r="E33" s="53"/>
      <c r="F33" s="53"/>
      <c r="G33" s="53"/>
      <c r="H33" s="54"/>
      <c r="I33" s="56"/>
      <c r="J33" s="56"/>
    </row>
    <row r="34" spans="1:10">
      <c r="A34" s="30">
        <v>29</v>
      </c>
      <c r="B34" s="52"/>
      <c r="C34" s="53"/>
      <c r="D34" s="53"/>
      <c r="E34" s="53"/>
      <c r="F34" s="53"/>
      <c r="G34" s="53"/>
      <c r="H34" s="54"/>
      <c r="I34" s="56"/>
      <c r="J34" s="56"/>
    </row>
    <row r="35" spans="1:10">
      <c r="A35" s="30">
        <v>30</v>
      </c>
      <c r="B35" s="67"/>
      <c r="C35" s="68"/>
      <c r="D35" s="68"/>
      <c r="E35" s="68"/>
      <c r="F35" s="68"/>
      <c r="G35" s="68"/>
      <c r="H35" s="69"/>
      <c r="I35" s="56"/>
      <c r="J35" s="56"/>
    </row>
  </sheetData>
  <sheetProtection algorithmName="SHA-512" hashValue="MgRhrYnBHDAv9Rfw3PdXDvH2Qk81xneCKA+xBDFZs5QvSqY3RfeHi+Cw/9QFEfgvkbEuXH+iit0FX2Z3A2vZRw==" saltValue="TBiy3mhD6U/nMAZe4bnmqQ==" spinCount="100000" sheet="1" objects="1" scenarios="1"/>
  <mergeCells count="71">
    <mergeCell ref="A1:J2"/>
    <mergeCell ref="B33:H33"/>
    <mergeCell ref="B34:H34"/>
    <mergeCell ref="B35:H35"/>
    <mergeCell ref="B27:H27"/>
    <mergeCell ref="B28:H28"/>
    <mergeCell ref="B29:H29"/>
    <mergeCell ref="B30:H30"/>
    <mergeCell ref="B31:H31"/>
    <mergeCell ref="B32:H32"/>
    <mergeCell ref="B26:H26"/>
    <mergeCell ref="B15:H15"/>
    <mergeCell ref="B16:H16"/>
    <mergeCell ref="B17:H17"/>
    <mergeCell ref="B18:H18"/>
    <mergeCell ref="B19:H19"/>
    <mergeCell ref="B25:H25"/>
    <mergeCell ref="B12:H12"/>
    <mergeCell ref="B13:H13"/>
    <mergeCell ref="B14:H14"/>
    <mergeCell ref="B20:H20"/>
    <mergeCell ref="B21:H21"/>
    <mergeCell ref="B22:H22"/>
    <mergeCell ref="B23:H23"/>
    <mergeCell ref="B24:H24"/>
    <mergeCell ref="I12:J12"/>
    <mergeCell ref="A4:A5"/>
    <mergeCell ref="B4:H5"/>
    <mergeCell ref="I4:J5"/>
    <mergeCell ref="I6:J6"/>
    <mergeCell ref="I7:J7"/>
    <mergeCell ref="B6:H6"/>
    <mergeCell ref="B7:H7"/>
    <mergeCell ref="I14:J14"/>
    <mergeCell ref="I23:J23"/>
    <mergeCell ref="I24:J24"/>
    <mergeCell ref="I15:J15"/>
    <mergeCell ref="I16:J16"/>
    <mergeCell ref="I17:J17"/>
    <mergeCell ref="I18:J18"/>
    <mergeCell ref="I19:J19"/>
    <mergeCell ref="N12:P12"/>
    <mergeCell ref="I35:J35"/>
    <mergeCell ref="I30:J30"/>
    <mergeCell ref="I31:J31"/>
    <mergeCell ref="I32:J32"/>
    <mergeCell ref="I33:J33"/>
    <mergeCell ref="I34:J34"/>
    <mergeCell ref="I25:J25"/>
    <mergeCell ref="I26:J26"/>
    <mergeCell ref="I27:J27"/>
    <mergeCell ref="I28:J28"/>
    <mergeCell ref="I29:J29"/>
    <mergeCell ref="I20:J20"/>
    <mergeCell ref="I21:J21"/>
    <mergeCell ref="I22:J22"/>
    <mergeCell ref="I13:J13"/>
    <mergeCell ref="B8:H8"/>
    <mergeCell ref="B9:H9"/>
    <mergeCell ref="B10:H10"/>
    <mergeCell ref="B11:H11"/>
    <mergeCell ref="N6:P6"/>
    <mergeCell ref="N7:P7"/>
    <mergeCell ref="N8:P8"/>
    <mergeCell ref="N9:P9"/>
    <mergeCell ref="N10:P10"/>
    <mergeCell ref="N11:P11"/>
    <mergeCell ref="I8:J8"/>
    <mergeCell ref="I9:J9"/>
    <mergeCell ref="I10:J10"/>
    <mergeCell ref="I11:J11"/>
  </mergeCells>
  <printOptions horizontalCentered="1"/>
  <pageMargins left="0.23622047244094491" right="0.23622047244094491" top="0.19685039370078741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19B9DA-8984-4D3A-B079-66747AF5998B}">
          <x14:formula1>
            <xm:f>รายการ!$D$2:$D$3</xm:f>
          </x14:formula1>
          <xm:sqref>I6:J35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2A317-02FE-4707-B69A-92D8E236872E}">
  <dimension ref="A1:BF42"/>
  <sheetViews>
    <sheetView zoomScale="115" zoomScaleNormal="115" zoomScalePageLayoutView="130" workbookViewId="0">
      <selection activeCell="AS15" sqref="AS15"/>
    </sheetView>
  </sheetViews>
  <sheetFormatPr defaultColWidth="4.59765625" defaultRowHeight="19.899999999999999"/>
  <cols>
    <col min="1" max="1" width="2.59765625" style="14" customWidth="1"/>
    <col min="2" max="5" width="3.59765625" style="14" customWidth="1"/>
    <col min="6" max="6" width="2.59765625" style="14" customWidth="1"/>
    <col min="7" max="39" width="2.1328125" style="14" customWidth="1"/>
    <col min="40" max="40" width="3.1328125" style="14" customWidth="1"/>
    <col min="41" max="45" width="4.59765625" style="14"/>
    <col min="46" max="46" width="1.59765625" style="14" customWidth="1"/>
    <col min="47" max="16384" width="4.59765625" style="14"/>
  </cols>
  <sheetData>
    <row r="1" spans="1:58" ht="23.25">
      <c r="A1" s="79" t="str">
        <f>IF($AS$5="","โปรดกรอกข้อมูลทั่วไป","แบบบันทึกคะแนน  รายวิชา  "&amp;AS9&amp;AS10&amp;"  รหัสวิชา  "&amp;AS11)</f>
        <v>แบบบันทึกคะแนน  รายวิชา  คณิตศาสตร์  รหัสวิชา  ค12101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P1" s="80" t="s">
        <v>42</v>
      </c>
      <c r="AQ1" s="80"/>
      <c r="AR1" s="80"/>
      <c r="AS1" s="80"/>
      <c r="AT1" s="80"/>
      <c r="AU1" s="80"/>
      <c r="AV1" s="80"/>
      <c r="AW1" s="13"/>
      <c r="AX1" s="13"/>
      <c r="AY1" s="13"/>
      <c r="AZ1" s="13"/>
      <c r="BA1" s="13"/>
    </row>
    <row r="2" spans="1:58" ht="23.25">
      <c r="A2" s="79" t="str">
        <f>IF($AS$5="","โปรดกรอกข้อมูลทั่วไปให้ครบถ้วน",$AP$5&amp;$AS$5&amp;"  "&amp;$AS$6&amp;"  "&amp;$AP$7&amp;"  "&amp;$AS$7&amp;"  "&amp;$AP$8&amp;"  "&amp;$AS$8)</f>
        <v>โรงเรียนบ้านดองกำเม็ด  ชั้นประถมศึกษาปีที่ 2  ภาคเรียนที่  2  ปีการศึกษา  2565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P2" s="80"/>
      <c r="AQ2" s="80"/>
      <c r="AR2" s="80"/>
      <c r="AS2" s="80"/>
      <c r="AT2" s="80"/>
      <c r="AU2" s="80"/>
      <c r="AV2" s="80"/>
      <c r="AW2" s="13"/>
      <c r="AX2" s="13"/>
      <c r="AY2" s="13"/>
      <c r="AZ2" s="13"/>
      <c r="BA2" s="13"/>
    </row>
    <row r="3" spans="1:58" ht="9.9499999999999993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</row>
    <row r="4" spans="1:58" ht="18.95" customHeight="1">
      <c r="A4" s="81" t="s">
        <v>0</v>
      </c>
      <c r="B4" s="84" t="s">
        <v>1</v>
      </c>
      <c r="C4" s="85"/>
      <c r="D4" s="85"/>
      <c r="E4" s="85"/>
      <c r="F4" s="86"/>
      <c r="G4" s="93" t="s">
        <v>69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5" t="s">
        <v>72</v>
      </c>
      <c r="AL4" s="96" t="s">
        <v>73</v>
      </c>
      <c r="AM4" s="95" t="s">
        <v>71</v>
      </c>
      <c r="AN4" s="99" t="s">
        <v>2</v>
      </c>
      <c r="AP4" s="100" t="s">
        <v>3</v>
      </c>
      <c r="AQ4" s="100"/>
      <c r="AR4" s="100"/>
      <c r="AS4" s="100"/>
      <c r="AT4" s="100"/>
      <c r="AU4" s="100"/>
      <c r="AV4" s="100"/>
    </row>
    <row r="5" spans="1:58" ht="18.95" customHeight="1">
      <c r="A5" s="82"/>
      <c r="B5" s="87"/>
      <c r="C5" s="88"/>
      <c r="D5" s="88"/>
      <c r="E5" s="88"/>
      <c r="F5" s="89"/>
      <c r="G5" s="32">
        <v>1</v>
      </c>
      <c r="H5" s="32">
        <v>2</v>
      </c>
      <c r="I5" s="32">
        <v>3</v>
      </c>
      <c r="J5" s="32">
        <v>4</v>
      </c>
      <c r="K5" s="32">
        <v>5</v>
      </c>
      <c r="L5" s="32">
        <v>6</v>
      </c>
      <c r="M5" s="32">
        <v>7</v>
      </c>
      <c r="N5" s="32">
        <v>8</v>
      </c>
      <c r="O5" s="32">
        <v>9</v>
      </c>
      <c r="P5" s="32">
        <v>10</v>
      </c>
      <c r="Q5" s="32">
        <v>11</v>
      </c>
      <c r="R5" s="32">
        <v>12</v>
      </c>
      <c r="S5" s="32">
        <v>13</v>
      </c>
      <c r="T5" s="32">
        <v>14</v>
      </c>
      <c r="U5" s="32">
        <v>15</v>
      </c>
      <c r="V5" s="32">
        <v>16</v>
      </c>
      <c r="W5" s="32">
        <v>17</v>
      </c>
      <c r="X5" s="32">
        <v>18</v>
      </c>
      <c r="Y5" s="32">
        <v>19</v>
      </c>
      <c r="Z5" s="32">
        <v>20</v>
      </c>
      <c r="AA5" s="32">
        <v>21</v>
      </c>
      <c r="AB5" s="32">
        <v>22</v>
      </c>
      <c r="AC5" s="32">
        <v>23</v>
      </c>
      <c r="AD5" s="32">
        <v>24</v>
      </c>
      <c r="AE5" s="32">
        <v>25</v>
      </c>
      <c r="AF5" s="32">
        <v>26</v>
      </c>
      <c r="AG5" s="32">
        <v>27</v>
      </c>
      <c r="AH5" s="32">
        <v>28</v>
      </c>
      <c r="AI5" s="32">
        <v>29</v>
      </c>
      <c r="AJ5" s="32">
        <v>30</v>
      </c>
      <c r="AK5" s="95"/>
      <c r="AL5" s="97"/>
      <c r="AM5" s="95"/>
      <c r="AN5" s="99"/>
      <c r="AP5" s="77" t="s">
        <v>4</v>
      </c>
      <c r="AQ5" s="77"/>
      <c r="AR5" s="77"/>
      <c r="AS5" s="78" t="s">
        <v>14</v>
      </c>
      <c r="AT5" s="78"/>
      <c r="AU5" s="78"/>
      <c r="AV5" s="78"/>
      <c r="AW5" s="18" t="s">
        <v>43</v>
      </c>
      <c r="AX5" s="19" t="s">
        <v>44</v>
      </c>
      <c r="AY5" s="19"/>
      <c r="AZ5" s="19"/>
      <c r="BA5" s="19"/>
      <c r="BB5" s="19"/>
      <c r="BC5" s="19"/>
      <c r="BD5" s="19"/>
      <c r="BE5" s="19"/>
      <c r="BF5" s="19"/>
    </row>
    <row r="6" spans="1:58" ht="18.95" customHeight="1">
      <c r="A6" s="82"/>
      <c r="B6" s="87"/>
      <c r="C6" s="88"/>
      <c r="D6" s="88"/>
      <c r="E6" s="88"/>
      <c r="F6" s="89"/>
      <c r="G6" s="31" t="s">
        <v>70</v>
      </c>
      <c r="H6" s="31" t="s">
        <v>70</v>
      </c>
      <c r="I6" s="31" t="s">
        <v>70</v>
      </c>
      <c r="J6" s="31" t="s">
        <v>70</v>
      </c>
      <c r="K6" s="31" t="s">
        <v>70</v>
      </c>
      <c r="L6" s="31" t="s">
        <v>70</v>
      </c>
      <c r="M6" s="31" t="s">
        <v>70</v>
      </c>
      <c r="N6" s="31" t="s">
        <v>70</v>
      </c>
      <c r="O6" s="31" t="s">
        <v>70</v>
      </c>
      <c r="P6" s="31" t="s">
        <v>70</v>
      </c>
      <c r="Q6" s="31" t="s">
        <v>70</v>
      </c>
      <c r="R6" s="31" t="s">
        <v>70</v>
      </c>
      <c r="S6" s="31" t="s">
        <v>70</v>
      </c>
      <c r="T6" s="31" t="s">
        <v>70</v>
      </c>
      <c r="U6" s="31" t="s">
        <v>70</v>
      </c>
      <c r="V6" s="31" t="s">
        <v>70</v>
      </c>
      <c r="W6" s="31" t="s">
        <v>70</v>
      </c>
      <c r="X6" s="31" t="s">
        <v>70</v>
      </c>
      <c r="Y6" s="31" t="s">
        <v>70</v>
      </c>
      <c r="Z6" s="31" t="s">
        <v>70</v>
      </c>
      <c r="AA6" s="31" t="s">
        <v>70</v>
      </c>
      <c r="AB6" s="31" t="s">
        <v>70</v>
      </c>
      <c r="AC6" s="31" t="s">
        <v>70</v>
      </c>
      <c r="AD6" s="31" t="s">
        <v>70</v>
      </c>
      <c r="AE6" s="31" t="s">
        <v>70</v>
      </c>
      <c r="AF6" s="31" t="s">
        <v>70</v>
      </c>
      <c r="AG6" s="31" t="s">
        <v>70</v>
      </c>
      <c r="AH6" s="31" t="s">
        <v>70</v>
      </c>
      <c r="AI6" s="31" t="s">
        <v>70</v>
      </c>
      <c r="AJ6" s="31" t="s">
        <v>70</v>
      </c>
      <c r="AK6" s="31" t="s">
        <v>70</v>
      </c>
      <c r="AL6" s="98"/>
      <c r="AM6" s="31" t="s">
        <v>70</v>
      </c>
      <c r="AN6" s="99"/>
      <c r="AP6" s="77" t="s">
        <v>5</v>
      </c>
      <c r="AQ6" s="77"/>
      <c r="AR6" s="77"/>
      <c r="AS6" s="78" t="s">
        <v>15</v>
      </c>
      <c r="AT6" s="78"/>
      <c r="AU6" s="78"/>
      <c r="AV6" s="78"/>
      <c r="AX6" s="19"/>
      <c r="AY6" s="19"/>
      <c r="AZ6" s="19"/>
      <c r="BA6" s="19"/>
      <c r="BB6" s="19"/>
      <c r="BC6" s="19"/>
      <c r="BD6" s="19"/>
      <c r="BE6" s="19"/>
      <c r="BF6" s="19"/>
    </row>
    <row r="7" spans="1:58" ht="18.95" customHeight="1">
      <c r="A7" s="83"/>
      <c r="B7" s="90"/>
      <c r="C7" s="91"/>
      <c r="D7" s="91"/>
      <c r="E7" s="91"/>
      <c r="F7" s="92"/>
      <c r="G7" s="39">
        <v>5</v>
      </c>
      <c r="H7" s="39">
        <v>5</v>
      </c>
      <c r="I7" s="39">
        <v>5</v>
      </c>
      <c r="J7" s="39">
        <v>5</v>
      </c>
      <c r="K7" s="39">
        <v>5</v>
      </c>
      <c r="L7" s="39">
        <v>5</v>
      </c>
      <c r="M7" s="39">
        <v>5</v>
      </c>
      <c r="N7" s="39">
        <v>5</v>
      </c>
      <c r="O7" s="39">
        <v>5</v>
      </c>
      <c r="P7" s="39">
        <v>5</v>
      </c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1">
        <f>SUM($G$7:$AJ$7)</f>
        <v>50</v>
      </c>
      <c r="AL7" s="39">
        <v>60</v>
      </c>
      <c r="AM7" s="39">
        <v>10</v>
      </c>
      <c r="AN7" s="31">
        <f>SUM($AL$7:$AM$7)</f>
        <v>70</v>
      </c>
      <c r="AP7" s="77" t="s">
        <v>6</v>
      </c>
      <c r="AQ7" s="77"/>
      <c r="AR7" s="77"/>
      <c r="AS7" s="78">
        <v>2</v>
      </c>
      <c r="AT7" s="78"/>
      <c r="AU7" s="78"/>
      <c r="AV7" s="78"/>
      <c r="AX7" s="19"/>
      <c r="AY7" s="19"/>
      <c r="AZ7" s="19"/>
      <c r="BA7" s="19"/>
      <c r="BB7" s="19"/>
      <c r="BC7" s="19"/>
      <c r="BD7" s="19"/>
      <c r="BE7" s="19"/>
      <c r="BF7" s="19"/>
    </row>
    <row r="8" spans="1:58" ht="18.95" customHeight="1">
      <c r="A8" s="20">
        <v>1</v>
      </c>
      <c r="B8" s="73" t="str">
        <f>IF(รายชื่อนักเรียน!B6="","",รายชื่อนักเรียน!B6)</f>
        <v xml:space="preserve">TestName </v>
      </c>
      <c r="C8" s="74"/>
      <c r="D8" s="74"/>
      <c r="E8" s="74"/>
      <c r="F8" s="74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3">
        <f t="shared" ref="AK8:AK37" si="0">IF(B8="","",SUM(G8:AJ8))</f>
        <v>0</v>
      </c>
      <c r="AL8" s="33">
        <f>IFERROR(IF(AK8="","",ROUND((AK8*$AL$7)/$AK$7,0)),"")</f>
        <v>0</v>
      </c>
      <c r="AM8" s="39"/>
      <c r="AN8" s="33">
        <f>IFERROR(IF(B8="","",IF(รายชื่อนักเรียน!I6="ย้ายออก","ย้ายออก",IF(AND(AL8,AM8)="","",ROUND(SUM(AL8:AM8),0)))),"")</f>
        <v>0</v>
      </c>
      <c r="AP8" s="77" t="s">
        <v>7</v>
      </c>
      <c r="AQ8" s="77"/>
      <c r="AR8" s="77"/>
      <c r="AS8" s="78">
        <v>2565</v>
      </c>
      <c r="AT8" s="78"/>
      <c r="AU8" s="78"/>
      <c r="AV8" s="78"/>
      <c r="AX8" s="19"/>
      <c r="AY8" s="19"/>
      <c r="AZ8" s="19"/>
      <c r="BA8" s="19"/>
      <c r="BB8" s="19"/>
      <c r="BC8" s="19"/>
      <c r="BD8" s="19"/>
      <c r="BE8" s="19"/>
      <c r="BF8" s="19"/>
    </row>
    <row r="9" spans="1:58" ht="18.95" customHeight="1">
      <c r="A9" s="20">
        <v>2</v>
      </c>
      <c r="B9" s="73" t="str">
        <f>IF(รายชื่อนักเรียน!B7="","",รายชื่อนักเรียน!B7)</f>
        <v/>
      </c>
      <c r="C9" s="74"/>
      <c r="D9" s="74"/>
      <c r="E9" s="74"/>
      <c r="F9" s="74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3" t="str">
        <f t="shared" si="0"/>
        <v/>
      </c>
      <c r="AL9" s="33" t="str">
        <f t="shared" ref="AL9:AL37" si="1">IFERROR(IF(AK9="","",ROUND((AK9*$AL$7)/$AK$7,0)),"")</f>
        <v/>
      </c>
      <c r="AM9" s="39"/>
      <c r="AN9" s="33" t="str">
        <f>IFERROR(IF(B9="","",IF(รายชื่อนักเรียน!I7="ย้ายออก","ย้ายออก",IF(AND(AL9,AM9)="","",ROUND(SUM(AL9:AM9),0)))),"")</f>
        <v/>
      </c>
      <c r="AP9" s="77" t="s">
        <v>8</v>
      </c>
      <c r="AQ9" s="77"/>
      <c r="AR9" s="77"/>
      <c r="AS9" s="78" t="s">
        <v>16</v>
      </c>
      <c r="AT9" s="78"/>
      <c r="AU9" s="78"/>
      <c r="AV9" s="78"/>
      <c r="AW9" s="18" t="s">
        <v>43</v>
      </c>
      <c r="AX9" s="19" t="s">
        <v>45</v>
      </c>
      <c r="AY9" s="19"/>
      <c r="AZ9" s="19"/>
      <c r="BA9" s="19"/>
      <c r="BB9" s="19"/>
      <c r="BC9" s="19"/>
      <c r="BD9" s="19"/>
      <c r="BE9" s="19"/>
      <c r="BF9" s="19"/>
    </row>
    <row r="10" spans="1:58" ht="18.95" customHeight="1">
      <c r="A10" s="20">
        <v>3</v>
      </c>
      <c r="B10" s="73" t="str">
        <f>IF(รายชื่อนักเรียน!B8="","",รายชื่อนักเรียน!B8)</f>
        <v/>
      </c>
      <c r="C10" s="74"/>
      <c r="D10" s="74"/>
      <c r="E10" s="74"/>
      <c r="F10" s="74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3" t="str">
        <f t="shared" si="0"/>
        <v/>
      </c>
      <c r="AL10" s="33" t="str">
        <f t="shared" si="1"/>
        <v/>
      </c>
      <c r="AM10" s="39"/>
      <c r="AN10" s="33" t="str">
        <f>IFERROR(IF(B10="","",IF(รายชื่อนักเรียน!I8="ย้ายออก","ย้ายออก",IF(AND(AL10,AM10)="","",ROUND(SUM(AL10:AM10),0)))),"")</f>
        <v/>
      </c>
      <c r="AP10" s="77" t="s">
        <v>10</v>
      </c>
      <c r="AQ10" s="77"/>
      <c r="AR10" s="77"/>
      <c r="AS10" s="78"/>
      <c r="AT10" s="78"/>
      <c r="AU10" s="78"/>
      <c r="AV10" s="78"/>
      <c r="AX10" s="19"/>
      <c r="AY10" s="19"/>
      <c r="AZ10" s="19"/>
      <c r="BA10" s="19"/>
      <c r="BB10" s="19"/>
      <c r="BC10" s="19"/>
      <c r="BD10" s="19"/>
      <c r="BE10" s="19"/>
      <c r="BF10" s="19"/>
    </row>
    <row r="11" spans="1:58" ht="18.95" customHeight="1">
      <c r="A11" s="20">
        <v>4</v>
      </c>
      <c r="B11" s="73" t="str">
        <f>IF(รายชื่อนักเรียน!B9="","",รายชื่อนักเรียน!B9)</f>
        <v/>
      </c>
      <c r="C11" s="74"/>
      <c r="D11" s="74"/>
      <c r="E11" s="74"/>
      <c r="F11" s="74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3" t="str">
        <f t="shared" si="0"/>
        <v/>
      </c>
      <c r="AL11" s="33" t="str">
        <f t="shared" si="1"/>
        <v/>
      </c>
      <c r="AM11" s="39"/>
      <c r="AN11" s="33" t="str">
        <f>IFERROR(IF(B11="","",IF(รายชื่อนักเรียน!I9="ย้ายออก","ย้ายออก",IF(AND(AL11,AM11)="","",ROUND(SUM(AL11:AM11),0)))),"")</f>
        <v/>
      </c>
      <c r="AP11" s="77" t="s">
        <v>9</v>
      </c>
      <c r="AQ11" s="77"/>
      <c r="AR11" s="77"/>
      <c r="AS11" s="78" t="s">
        <v>17</v>
      </c>
      <c r="AT11" s="78"/>
      <c r="AU11" s="78"/>
      <c r="AV11" s="78"/>
      <c r="AW11" s="18" t="s">
        <v>43</v>
      </c>
      <c r="AX11" s="19" t="s">
        <v>46</v>
      </c>
      <c r="AY11" s="19"/>
      <c r="AZ11" s="19"/>
      <c r="BA11" s="19"/>
      <c r="BB11" s="19"/>
      <c r="BC11" s="19"/>
      <c r="BD11" s="19"/>
      <c r="BE11" s="19"/>
      <c r="BF11" s="19"/>
    </row>
    <row r="12" spans="1:58" ht="18.95" customHeight="1">
      <c r="A12" s="20">
        <v>5</v>
      </c>
      <c r="B12" s="73" t="str">
        <f>IF(รายชื่อนักเรียน!B10="","",รายชื่อนักเรียน!B10)</f>
        <v/>
      </c>
      <c r="C12" s="74"/>
      <c r="D12" s="74"/>
      <c r="E12" s="74"/>
      <c r="F12" s="74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3" t="str">
        <f t="shared" si="0"/>
        <v/>
      </c>
      <c r="AL12" s="33" t="str">
        <f t="shared" si="1"/>
        <v/>
      </c>
      <c r="AM12" s="39"/>
      <c r="AN12" s="33" t="str">
        <f>IFERROR(IF(B12="","",IF(รายชื่อนักเรียน!I10="ย้ายออก","ย้ายออก",IF(AND(AL12,AM12)="","",ROUND(SUM(AL12:AM12),0)))),"")</f>
        <v/>
      </c>
      <c r="AP12" s="77" t="s">
        <v>11</v>
      </c>
      <c r="AQ12" s="77"/>
      <c r="AR12" s="77"/>
      <c r="AS12" s="7">
        <v>70</v>
      </c>
      <c r="AT12" s="21" t="s">
        <v>18</v>
      </c>
      <c r="AU12" s="8">
        <v>30</v>
      </c>
      <c r="AV12" s="22"/>
      <c r="AW12" s="18" t="s">
        <v>43</v>
      </c>
      <c r="AX12" s="19" t="s">
        <v>47</v>
      </c>
      <c r="AY12" s="19"/>
      <c r="AZ12" s="19"/>
      <c r="BA12" s="19"/>
      <c r="BB12" s="19"/>
      <c r="BC12" s="19"/>
      <c r="BD12" s="19"/>
      <c r="BE12" s="19"/>
      <c r="BF12" s="19"/>
    </row>
    <row r="13" spans="1:58" ht="18.95" customHeight="1">
      <c r="A13" s="20">
        <v>6</v>
      </c>
      <c r="B13" s="73" t="str">
        <f>IF(รายชื่อนักเรียน!B11="","",รายชื่อนักเรียน!B11)</f>
        <v/>
      </c>
      <c r="C13" s="74"/>
      <c r="D13" s="74"/>
      <c r="E13" s="74"/>
      <c r="F13" s="74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3" t="str">
        <f t="shared" si="0"/>
        <v/>
      </c>
      <c r="AL13" s="33" t="str">
        <f t="shared" si="1"/>
        <v/>
      </c>
      <c r="AM13" s="39"/>
      <c r="AN13" s="33" t="str">
        <f>IFERROR(IF(B13="","",IF(รายชื่อนักเรียน!I11="ย้ายออก","ย้ายออก",IF(AND(AL13,AM13)="","",ROUND(SUM(AL13:AM13),0)))),"")</f>
        <v/>
      </c>
      <c r="AP13" s="77" t="s">
        <v>12</v>
      </c>
      <c r="AQ13" s="77"/>
      <c r="AR13" s="77"/>
      <c r="AS13" s="78" t="s">
        <v>19</v>
      </c>
      <c r="AT13" s="78"/>
      <c r="AU13" s="78"/>
      <c r="AV13" s="78"/>
      <c r="AX13" s="19"/>
      <c r="AY13" s="19"/>
      <c r="AZ13" s="19"/>
      <c r="BA13" s="19"/>
      <c r="BB13" s="19"/>
      <c r="BC13" s="19"/>
      <c r="BD13" s="19"/>
      <c r="BE13" s="19"/>
      <c r="BF13" s="19"/>
    </row>
    <row r="14" spans="1:58" ht="18.95" customHeight="1">
      <c r="A14" s="20">
        <v>7</v>
      </c>
      <c r="B14" s="73" t="str">
        <f>IF(รายชื่อนักเรียน!B12="","",รายชื่อนักเรียน!B12)</f>
        <v/>
      </c>
      <c r="C14" s="74"/>
      <c r="D14" s="74"/>
      <c r="E14" s="74"/>
      <c r="F14" s="74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3" t="str">
        <f t="shared" si="0"/>
        <v/>
      </c>
      <c r="AL14" s="33" t="str">
        <f t="shared" si="1"/>
        <v/>
      </c>
      <c r="AM14" s="39"/>
      <c r="AN14" s="33" t="str">
        <f>IFERROR(IF(B14="","",IF(รายชื่อนักเรียน!I12="ย้ายออก","ย้ายออก",IF(AND(AL14,AM14)="","",ROUND(SUM(AL14:AM14),0)))),"")</f>
        <v/>
      </c>
      <c r="AP14" s="77" t="s">
        <v>13</v>
      </c>
      <c r="AQ14" s="77"/>
      <c r="AR14" s="77"/>
      <c r="AS14" s="78" t="s">
        <v>93</v>
      </c>
      <c r="AT14" s="78"/>
      <c r="AU14" s="78"/>
      <c r="AV14" s="78"/>
      <c r="AX14" s="19"/>
      <c r="AY14" s="19"/>
      <c r="AZ14" s="19"/>
      <c r="BA14" s="19"/>
      <c r="BB14" s="19"/>
      <c r="BC14" s="19"/>
      <c r="BD14" s="19"/>
      <c r="BE14" s="19"/>
      <c r="BF14" s="19"/>
    </row>
    <row r="15" spans="1:58" ht="18.95" customHeight="1">
      <c r="A15" s="20">
        <v>8</v>
      </c>
      <c r="B15" s="73" t="str">
        <f>IF(รายชื่อนักเรียน!B13="","",รายชื่อนักเรียน!B13)</f>
        <v/>
      </c>
      <c r="C15" s="74"/>
      <c r="D15" s="74"/>
      <c r="E15" s="74"/>
      <c r="F15" s="74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3" t="str">
        <f t="shared" si="0"/>
        <v/>
      </c>
      <c r="AL15" s="33" t="str">
        <f t="shared" si="1"/>
        <v/>
      </c>
      <c r="AM15" s="39"/>
      <c r="AN15" s="33" t="str">
        <f>IFERROR(IF(B15="","",IF(รายชื่อนักเรียน!I13="ย้ายออก","ย้ายออก",IF(AND(AL15,AM15)="","",ROUND(SUM(AL15:AM15),0)))),"")</f>
        <v/>
      </c>
    </row>
    <row r="16" spans="1:58" ht="18.95" customHeight="1">
      <c r="A16" s="20">
        <v>9</v>
      </c>
      <c r="B16" s="73" t="str">
        <f>IF(รายชื่อนักเรียน!B14="","",รายชื่อนักเรียน!B14)</f>
        <v/>
      </c>
      <c r="C16" s="74"/>
      <c r="D16" s="74"/>
      <c r="E16" s="74"/>
      <c r="F16" s="74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3" t="str">
        <f t="shared" si="0"/>
        <v/>
      </c>
      <c r="AL16" s="33" t="str">
        <f t="shared" si="1"/>
        <v/>
      </c>
      <c r="AM16" s="39"/>
      <c r="AN16" s="33" t="str">
        <f>IFERROR(IF(B16="","",IF(รายชื่อนักเรียน!I14="ย้ายออก","ย้ายออก",IF(AND(AL16,AM16)="","",ROUND(SUM(AL16:AM16),0)))),"")</f>
        <v/>
      </c>
    </row>
    <row r="17" spans="1:40" ht="18.95" customHeight="1">
      <c r="A17" s="20">
        <v>10</v>
      </c>
      <c r="B17" s="73" t="str">
        <f>IF(รายชื่อนักเรียน!B15="","",รายชื่อนักเรียน!B15)</f>
        <v/>
      </c>
      <c r="C17" s="74"/>
      <c r="D17" s="74"/>
      <c r="E17" s="74"/>
      <c r="F17" s="74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3" t="str">
        <f t="shared" si="0"/>
        <v/>
      </c>
      <c r="AL17" s="33" t="str">
        <f t="shared" si="1"/>
        <v/>
      </c>
      <c r="AM17" s="39"/>
      <c r="AN17" s="33" t="str">
        <f>IFERROR(IF(B17="","",IF(รายชื่อนักเรียน!I15="ย้ายออก","ย้ายออก",IF(AND(AL17,AM17)="","",ROUND(SUM(AL17:AM17),0)))),"")</f>
        <v/>
      </c>
    </row>
    <row r="18" spans="1:40" ht="18.95" customHeight="1">
      <c r="A18" s="20">
        <v>11</v>
      </c>
      <c r="B18" s="73" t="str">
        <f>IF(รายชื่อนักเรียน!B16="","",รายชื่อนักเรียน!B16)</f>
        <v/>
      </c>
      <c r="C18" s="74"/>
      <c r="D18" s="74"/>
      <c r="E18" s="74"/>
      <c r="F18" s="74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3" t="str">
        <f t="shared" si="0"/>
        <v/>
      </c>
      <c r="AL18" s="33" t="str">
        <f t="shared" si="1"/>
        <v/>
      </c>
      <c r="AM18" s="39"/>
      <c r="AN18" s="33" t="str">
        <f>IFERROR(IF(B18="","",IF(รายชื่อนักเรียน!I16="ย้ายออก","ย้ายออก",IF(AND(AL18,AM18)="","",ROUND(SUM(AL18:AM18),0)))),"")</f>
        <v/>
      </c>
    </row>
    <row r="19" spans="1:40" ht="18.95" customHeight="1">
      <c r="A19" s="20">
        <v>12</v>
      </c>
      <c r="B19" s="73" t="str">
        <f>IF(รายชื่อนักเรียน!B17="","",รายชื่อนักเรียน!B17)</f>
        <v/>
      </c>
      <c r="C19" s="74"/>
      <c r="D19" s="74"/>
      <c r="E19" s="74"/>
      <c r="F19" s="74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3" t="str">
        <f t="shared" si="0"/>
        <v/>
      </c>
      <c r="AL19" s="33" t="str">
        <f t="shared" si="1"/>
        <v/>
      </c>
      <c r="AM19" s="39"/>
      <c r="AN19" s="33" t="str">
        <f>IFERROR(IF(B19="","",IF(รายชื่อนักเรียน!I17="ย้ายออก","ย้ายออก",IF(AND(AL19,AM19)="","",ROUND(SUM(AL19:AM19),0)))),"")</f>
        <v/>
      </c>
    </row>
    <row r="20" spans="1:40" ht="18.95" customHeight="1">
      <c r="A20" s="20">
        <v>13</v>
      </c>
      <c r="B20" s="73" t="str">
        <f>IF(รายชื่อนักเรียน!B18="","",รายชื่อนักเรียน!B18)</f>
        <v/>
      </c>
      <c r="C20" s="74"/>
      <c r="D20" s="74"/>
      <c r="E20" s="74"/>
      <c r="F20" s="74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3" t="str">
        <f t="shared" si="0"/>
        <v/>
      </c>
      <c r="AL20" s="33" t="str">
        <f t="shared" si="1"/>
        <v/>
      </c>
      <c r="AM20" s="39"/>
      <c r="AN20" s="33" t="str">
        <f>IFERROR(IF(B20="","",IF(รายชื่อนักเรียน!I18="ย้ายออก","ย้ายออก",IF(AND(AL20,AM20)="","",ROUND(SUM(AL20:AM20),0)))),"")</f>
        <v/>
      </c>
    </row>
    <row r="21" spans="1:40" ht="18.95" customHeight="1">
      <c r="A21" s="20">
        <v>14</v>
      </c>
      <c r="B21" s="73" t="str">
        <f>IF(รายชื่อนักเรียน!B19="","",รายชื่อนักเรียน!B19)</f>
        <v/>
      </c>
      <c r="C21" s="74"/>
      <c r="D21" s="74"/>
      <c r="E21" s="74"/>
      <c r="F21" s="74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3" t="str">
        <f t="shared" si="0"/>
        <v/>
      </c>
      <c r="AL21" s="33" t="str">
        <f t="shared" si="1"/>
        <v/>
      </c>
      <c r="AM21" s="39"/>
      <c r="AN21" s="33" t="str">
        <f>IFERROR(IF(B21="","",IF(รายชื่อนักเรียน!I19="ย้ายออก","ย้ายออก",IF(AND(AL21,AM21)="","",ROUND(SUM(AL21:AM21),0)))),"")</f>
        <v/>
      </c>
    </row>
    <row r="22" spans="1:40" ht="18.95" customHeight="1">
      <c r="A22" s="20">
        <v>15</v>
      </c>
      <c r="B22" s="73" t="str">
        <f>IF(รายชื่อนักเรียน!B20="","",รายชื่อนักเรียน!B20)</f>
        <v/>
      </c>
      <c r="C22" s="74"/>
      <c r="D22" s="74"/>
      <c r="E22" s="74"/>
      <c r="F22" s="74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3" t="str">
        <f t="shared" si="0"/>
        <v/>
      </c>
      <c r="AL22" s="33" t="str">
        <f t="shared" si="1"/>
        <v/>
      </c>
      <c r="AM22" s="39"/>
      <c r="AN22" s="33" t="str">
        <f>IFERROR(IF(B22="","",IF(รายชื่อนักเรียน!I20="ย้ายออก","ย้ายออก",IF(AND(AL22,AM22)="","",ROUND(SUM(AL22:AM22),0)))),"")</f>
        <v/>
      </c>
    </row>
    <row r="23" spans="1:40" ht="18.95" customHeight="1">
      <c r="A23" s="20">
        <v>16</v>
      </c>
      <c r="B23" s="73" t="str">
        <f>IF(รายชื่อนักเรียน!B21="","",รายชื่อนักเรียน!B21)</f>
        <v/>
      </c>
      <c r="C23" s="74"/>
      <c r="D23" s="74"/>
      <c r="E23" s="74"/>
      <c r="F23" s="74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3" t="str">
        <f t="shared" si="0"/>
        <v/>
      </c>
      <c r="AL23" s="33" t="str">
        <f t="shared" si="1"/>
        <v/>
      </c>
      <c r="AM23" s="39"/>
      <c r="AN23" s="33" t="str">
        <f>IFERROR(IF(B23="","",IF(รายชื่อนักเรียน!I21="ย้ายออก","ย้ายออก",IF(AND(AL23,AM23)="","",ROUND(SUM(AL23:AM23),0)))),"")</f>
        <v/>
      </c>
    </row>
    <row r="24" spans="1:40" ht="18.95" customHeight="1">
      <c r="A24" s="20">
        <v>17</v>
      </c>
      <c r="B24" s="73" t="str">
        <f>IF(รายชื่อนักเรียน!B22="","",รายชื่อนักเรียน!B22)</f>
        <v/>
      </c>
      <c r="C24" s="74"/>
      <c r="D24" s="74"/>
      <c r="E24" s="74"/>
      <c r="F24" s="74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3" t="str">
        <f t="shared" si="0"/>
        <v/>
      </c>
      <c r="AL24" s="33" t="str">
        <f t="shared" si="1"/>
        <v/>
      </c>
      <c r="AM24" s="39"/>
      <c r="AN24" s="33" t="str">
        <f>IFERROR(IF(B24="","",IF(รายชื่อนักเรียน!I22="ย้ายออก","ย้ายออก",IF(AND(AL24,AM24)="","",ROUND(SUM(AL24:AM24),0)))),"")</f>
        <v/>
      </c>
    </row>
    <row r="25" spans="1:40" ht="18.95" customHeight="1">
      <c r="A25" s="20">
        <v>18</v>
      </c>
      <c r="B25" s="73" t="str">
        <f>IF(รายชื่อนักเรียน!B23="","",รายชื่อนักเรียน!B23)</f>
        <v/>
      </c>
      <c r="C25" s="74"/>
      <c r="D25" s="74"/>
      <c r="E25" s="74"/>
      <c r="F25" s="74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3" t="str">
        <f t="shared" si="0"/>
        <v/>
      </c>
      <c r="AL25" s="33" t="str">
        <f t="shared" si="1"/>
        <v/>
      </c>
      <c r="AM25" s="39"/>
      <c r="AN25" s="33" t="str">
        <f>IFERROR(IF(B25="","",IF(รายชื่อนักเรียน!I23="ย้ายออก","ย้ายออก",IF(AND(AL25,AM25)="","",ROUND(SUM(AL25:AM25),0)))),"")</f>
        <v/>
      </c>
    </row>
    <row r="26" spans="1:40" ht="18.95" customHeight="1">
      <c r="A26" s="20">
        <v>19</v>
      </c>
      <c r="B26" s="73" t="str">
        <f>IF(รายชื่อนักเรียน!B24="","",รายชื่อนักเรียน!B24)</f>
        <v/>
      </c>
      <c r="C26" s="74"/>
      <c r="D26" s="74"/>
      <c r="E26" s="74"/>
      <c r="F26" s="74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3" t="str">
        <f t="shared" si="0"/>
        <v/>
      </c>
      <c r="AL26" s="33" t="str">
        <f t="shared" si="1"/>
        <v/>
      </c>
      <c r="AM26" s="39"/>
      <c r="AN26" s="33" t="str">
        <f>IFERROR(IF(B26="","",IF(รายชื่อนักเรียน!I24="ย้ายออก","ย้ายออก",IF(AND(AL26,AM26)="","",ROUND(SUM(AL26:AM26),0)))),"")</f>
        <v/>
      </c>
    </row>
    <row r="27" spans="1:40" ht="18.95" customHeight="1">
      <c r="A27" s="20">
        <v>20</v>
      </c>
      <c r="B27" s="73" t="str">
        <f>IF(รายชื่อนักเรียน!B25="","",รายชื่อนักเรียน!B25)</f>
        <v/>
      </c>
      <c r="C27" s="74"/>
      <c r="D27" s="74"/>
      <c r="E27" s="74"/>
      <c r="F27" s="74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3" t="str">
        <f t="shared" si="0"/>
        <v/>
      </c>
      <c r="AL27" s="33" t="str">
        <f t="shared" si="1"/>
        <v/>
      </c>
      <c r="AM27" s="39"/>
      <c r="AN27" s="33" t="str">
        <f>IFERROR(IF(B27="","",IF(รายชื่อนักเรียน!I25="ย้ายออก","ย้ายออก",IF(AND(AL27,AM27)="","",ROUND(SUM(AL27:AM27),0)))),"")</f>
        <v/>
      </c>
    </row>
    <row r="28" spans="1:40" ht="18.95" customHeight="1">
      <c r="A28" s="20">
        <v>21</v>
      </c>
      <c r="B28" s="73" t="str">
        <f>IF(รายชื่อนักเรียน!B26="","",รายชื่อนักเรียน!B26)</f>
        <v/>
      </c>
      <c r="C28" s="74"/>
      <c r="D28" s="74"/>
      <c r="E28" s="74"/>
      <c r="F28" s="74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3" t="str">
        <f t="shared" si="0"/>
        <v/>
      </c>
      <c r="AL28" s="33" t="str">
        <f t="shared" si="1"/>
        <v/>
      </c>
      <c r="AM28" s="39"/>
      <c r="AN28" s="33" t="str">
        <f>IFERROR(IF(B28="","",IF(รายชื่อนักเรียน!I26="ย้ายออก","ย้ายออก",IF(AND(AL28,AM28)="","",ROUND(SUM(AL28:AM28),0)))),"")</f>
        <v/>
      </c>
    </row>
    <row r="29" spans="1:40" ht="18.95" customHeight="1">
      <c r="A29" s="20">
        <v>22</v>
      </c>
      <c r="B29" s="73" t="str">
        <f>IF(รายชื่อนักเรียน!B27="","",รายชื่อนักเรียน!B27)</f>
        <v/>
      </c>
      <c r="C29" s="74"/>
      <c r="D29" s="74"/>
      <c r="E29" s="74"/>
      <c r="F29" s="74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3" t="str">
        <f t="shared" si="0"/>
        <v/>
      </c>
      <c r="AL29" s="33" t="str">
        <f t="shared" si="1"/>
        <v/>
      </c>
      <c r="AM29" s="39"/>
      <c r="AN29" s="33" t="str">
        <f>IFERROR(IF(B29="","",IF(รายชื่อนักเรียน!I27="ย้ายออก","ย้ายออก",IF(AND(AL29,AM29)="","",ROUND(SUM(AL29:AM29),0)))),"")</f>
        <v/>
      </c>
    </row>
    <row r="30" spans="1:40" ht="18.95" customHeight="1">
      <c r="A30" s="20">
        <v>23</v>
      </c>
      <c r="B30" s="73" t="str">
        <f>IF(รายชื่อนักเรียน!B28="","",รายชื่อนักเรียน!B28)</f>
        <v/>
      </c>
      <c r="C30" s="74"/>
      <c r="D30" s="74"/>
      <c r="E30" s="74"/>
      <c r="F30" s="74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3" t="str">
        <f t="shared" si="0"/>
        <v/>
      </c>
      <c r="AL30" s="33" t="str">
        <f t="shared" si="1"/>
        <v/>
      </c>
      <c r="AM30" s="39"/>
      <c r="AN30" s="33" t="str">
        <f>IFERROR(IF(B30="","",IF(รายชื่อนักเรียน!I28="ย้ายออก","ย้ายออก",IF(AND(AL30,AM30)="","",ROUND(SUM(AL30:AM30),0)))),"")</f>
        <v/>
      </c>
    </row>
    <row r="31" spans="1:40" ht="18.95" customHeight="1">
      <c r="A31" s="20">
        <v>24</v>
      </c>
      <c r="B31" s="73" t="str">
        <f>IF(รายชื่อนักเรียน!B29="","",รายชื่อนักเรียน!B29)</f>
        <v/>
      </c>
      <c r="C31" s="74"/>
      <c r="D31" s="74"/>
      <c r="E31" s="74"/>
      <c r="F31" s="74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3" t="str">
        <f t="shared" si="0"/>
        <v/>
      </c>
      <c r="AL31" s="33" t="str">
        <f t="shared" si="1"/>
        <v/>
      </c>
      <c r="AM31" s="39"/>
      <c r="AN31" s="33" t="str">
        <f>IFERROR(IF(B31="","",IF(รายชื่อนักเรียน!I29="ย้ายออก","ย้ายออก",IF(AND(AL31,AM31)="","",ROUND(SUM(AL31:AM31),0)))),"")</f>
        <v/>
      </c>
    </row>
    <row r="32" spans="1:40" ht="18.95" customHeight="1">
      <c r="A32" s="20">
        <v>25</v>
      </c>
      <c r="B32" s="73" t="str">
        <f>IF(รายชื่อนักเรียน!B30="","",รายชื่อนักเรียน!B30)</f>
        <v/>
      </c>
      <c r="C32" s="74"/>
      <c r="D32" s="74"/>
      <c r="E32" s="74"/>
      <c r="F32" s="74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3" t="str">
        <f t="shared" si="0"/>
        <v/>
      </c>
      <c r="AL32" s="33" t="str">
        <f t="shared" si="1"/>
        <v/>
      </c>
      <c r="AM32" s="39"/>
      <c r="AN32" s="33" t="str">
        <f>IFERROR(IF(B32="","",IF(รายชื่อนักเรียน!I30="ย้ายออก","ย้ายออก",IF(AND(AL32,AM32)="","",ROUND(SUM(AL32:AM32),0)))),"")</f>
        <v/>
      </c>
    </row>
    <row r="33" spans="1:40" ht="18.95" customHeight="1">
      <c r="A33" s="20">
        <v>26</v>
      </c>
      <c r="B33" s="73" t="str">
        <f>IF(รายชื่อนักเรียน!B31="","",รายชื่อนักเรียน!B31)</f>
        <v/>
      </c>
      <c r="C33" s="74"/>
      <c r="D33" s="74"/>
      <c r="E33" s="74"/>
      <c r="F33" s="74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3" t="str">
        <f t="shared" si="0"/>
        <v/>
      </c>
      <c r="AL33" s="33" t="str">
        <f t="shared" si="1"/>
        <v/>
      </c>
      <c r="AM33" s="39"/>
      <c r="AN33" s="33" t="str">
        <f>IFERROR(IF(B33="","",IF(รายชื่อนักเรียน!I31="ย้ายออก","ย้ายออก",IF(AND(AL33,AM33)="","",ROUND(SUM(AL33:AM33),0)))),"")</f>
        <v/>
      </c>
    </row>
    <row r="34" spans="1:40" ht="18.95" customHeight="1">
      <c r="A34" s="20">
        <v>27</v>
      </c>
      <c r="B34" s="73" t="str">
        <f>IF(รายชื่อนักเรียน!B32="","",รายชื่อนักเรียน!B32)</f>
        <v/>
      </c>
      <c r="C34" s="74"/>
      <c r="D34" s="74"/>
      <c r="E34" s="74"/>
      <c r="F34" s="74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3" t="str">
        <f t="shared" si="0"/>
        <v/>
      </c>
      <c r="AL34" s="33" t="str">
        <f t="shared" si="1"/>
        <v/>
      </c>
      <c r="AM34" s="39"/>
      <c r="AN34" s="33" t="str">
        <f>IFERROR(IF(B34="","",IF(รายชื่อนักเรียน!I32="ย้ายออก","ย้ายออก",IF(AND(AL34,AM34)="","",ROUND(SUM(AL34:AM34),0)))),"")</f>
        <v/>
      </c>
    </row>
    <row r="35" spans="1:40" ht="18.95" customHeight="1">
      <c r="A35" s="20">
        <v>28</v>
      </c>
      <c r="B35" s="73" t="str">
        <f>IF(รายชื่อนักเรียน!B33="","",รายชื่อนักเรียน!B33)</f>
        <v/>
      </c>
      <c r="C35" s="74"/>
      <c r="D35" s="74"/>
      <c r="E35" s="74"/>
      <c r="F35" s="74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3" t="str">
        <f t="shared" si="0"/>
        <v/>
      </c>
      <c r="AL35" s="33" t="str">
        <f t="shared" si="1"/>
        <v/>
      </c>
      <c r="AM35" s="39"/>
      <c r="AN35" s="33" t="str">
        <f>IFERROR(IF(B35="","",IF(รายชื่อนักเรียน!I33="ย้ายออก","ย้ายออก",IF(AND(AL35,AM35)="","",ROUND(SUM(AL35:AM35),0)))),"")</f>
        <v/>
      </c>
    </row>
    <row r="36" spans="1:40" ht="18.95" customHeight="1">
      <c r="A36" s="20">
        <v>29</v>
      </c>
      <c r="B36" s="73" t="str">
        <f>IF(รายชื่อนักเรียน!B34="","",รายชื่อนักเรียน!B34)</f>
        <v/>
      </c>
      <c r="C36" s="74"/>
      <c r="D36" s="74"/>
      <c r="E36" s="74"/>
      <c r="F36" s="74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3" t="str">
        <f t="shared" si="0"/>
        <v/>
      </c>
      <c r="AL36" s="33" t="str">
        <f t="shared" si="1"/>
        <v/>
      </c>
      <c r="AM36" s="39"/>
      <c r="AN36" s="33" t="str">
        <f>IFERROR(IF(B36="","",IF(รายชื่อนักเรียน!I34="ย้ายออก","ย้ายออก",IF(AND(AL36,AM36)="","",ROUND(SUM(AL36:AM36),0)))),"")</f>
        <v/>
      </c>
    </row>
    <row r="37" spans="1:40" ht="18.95" customHeight="1">
      <c r="A37" s="20">
        <v>30</v>
      </c>
      <c r="B37" s="75" t="str">
        <f>IF(รายชื่อนักเรียน!B35="","",รายชื่อนักเรียน!B35)</f>
        <v/>
      </c>
      <c r="C37" s="75"/>
      <c r="D37" s="75"/>
      <c r="E37" s="75"/>
      <c r="F37" s="75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3" t="str">
        <f t="shared" si="0"/>
        <v/>
      </c>
      <c r="AL37" s="33" t="str">
        <f t="shared" si="1"/>
        <v/>
      </c>
      <c r="AM37" s="39"/>
      <c r="AN37" s="33" t="str">
        <f>IFERROR(IF(B37="","",IF(รายชื่อนักเรียน!I35="ย้ายออก","ย้ายออก",IF(AND(AL37,AM37)="","",ROUND(SUM(AL37:AM37),0)))),"")</f>
        <v/>
      </c>
    </row>
    <row r="38" spans="1:40" ht="18.95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5"/>
      <c r="AL38" s="36"/>
      <c r="AM38" s="35"/>
      <c r="AN38" s="36"/>
    </row>
    <row r="39" spans="1:40" ht="18.95" customHeight="1">
      <c r="A39" s="34"/>
      <c r="B39" s="34"/>
      <c r="C39" s="34"/>
      <c r="D39" s="34"/>
      <c r="E39" s="34"/>
      <c r="F39" s="34"/>
      <c r="G39" s="76" t="s">
        <v>34</v>
      </c>
      <c r="H39" s="76"/>
      <c r="I39" s="76"/>
      <c r="J39" s="76"/>
      <c r="K39" s="76"/>
      <c r="L39" s="76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2" t="s">
        <v>35</v>
      </c>
      <c r="Y39" s="72"/>
      <c r="Z39" s="72"/>
      <c r="AA39" s="72"/>
      <c r="AB39" s="72"/>
      <c r="AC39" s="72"/>
      <c r="AD39" s="72"/>
      <c r="AE39" s="34"/>
      <c r="AF39" s="34"/>
      <c r="AG39" s="34"/>
      <c r="AH39" s="34"/>
      <c r="AI39" s="34"/>
      <c r="AJ39" s="34"/>
      <c r="AK39" s="34"/>
      <c r="AL39" s="34"/>
      <c r="AM39" s="34"/>
      <c r="AN39" s="34"/>
    </row>
    <row r="40" spans="1:40" ht="24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70" t="str">
        <f>IF($AS$13="","โปรดกรอกชื่อผู้บันทึกคะแนน","("&amp;$AS$13&amp;")")</f>
        <v>(นายวิทยา  กระบวนศรี)</v>
      </c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</row>
    <row r="41" spans="1:40" ht="18.9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70" t="str">
        <f>IF($AS$14="","โปรดกรอกตำแหน่ง",$AS$14&amp;"  โรงเรียน"&amp;$AS$5)</f>
        <v>ครู  โรงเรียนบ้านดองกำเม็ด</v>
      </c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</row>
    <row r="42" spans="1:40" ht="18.95" customHeight="1">
      <c r="A42" s="15"/>
      <c r="B42" s="15"/>
      <c r="C42" s="35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15"/>
      <c r="AL42" s="15"/>
      <c r="AM42" s="15"/>
      <c r="AN42" s="15"/>
    </row>
  </sheetData>
  <sheetProtection algorithmName="SHA-512" hashValue="7KIPV6AzY1v50mAxhABKf1zDtCBpd0TDsnuBBVM0sfcSLd+GO3vF1KRF/oBx4INdulbxrgeyzzsgb7png2GFyA==" saltValue="rj09MlkwCeErlyEEULG6sg==" spinCount="100000" sheet="1" objects="1" scenarios="1"/>
  <mergeCells count="65">
    <mergeCell ref="AP7:AR7"/>
    <mergeCell ref="AS9:AV9"/>
    <mergeCell ref="A1:AN1"/>
    <mergeCell ref="AP1:AV2"/>
    <mergeCell ref="A2:AN2"/>
    <mergeCell ref="A4:A7"/>
    <mergeCell ref="B4:F7"/>
    <mergeCell ref="G4:AJ4"/>
    <mergeCell ref="AK4:AK5"/>
    <mergeCell ref="AL4:AL6"/>
    <mergeCell ref="AM4:AM5"/>
    <mergeCell ref="AN4:AN6"/>
    <mergeCell ref="AP4:AV4"/>
    <mergeCell ref="AP5:AR5"/>
    <mergeCell ref="AS5:AV5"/>
    <mergeCell ref="AP6:AR6"/>
    <mergeCell ref="AS6:AV6"/>
    <mergeCell ref="AS7:AV7"/>
    <mergeCell ref="AS13:AV13"/>
    <mergeCell ref="B14:F14"/>
    <mergeCell ref="AP14:AR14"/>
    <mergeCell ref="AS14:AV14"/>
    <mergeCell ref="B10:F10"/>
    <mergeCell ref="AP10:AR10"/>
    <mergeCell ref="AS10:AV10"/>
    <mergeCell ref="B11:F11"/>
    <mergeCell ref="AP11:AR11"/>
    <mergeCell ref="AS11:AV11"/>
    <mergeCell ref="B8:F8"/>
    <mergeCell ref="AP8:AR8"/>
    <mergeCell ref="AS8:AV8"/>
    <mergeCell ref="B9:F9"/>
    <mergeCell ref="AP9:AR9"/>
    <mergeCell ref="B20:F20"/>
    <mergeCell ref="B12:F12"/>
    <mergeCell ref="AP12:AR12"/>
    <mergeCell ref="B13:F13"/>
    <mergeCell ref="AP13:AR13"/>
    <mergeCell ref="B15:F15"/>
    <mergeCell ref="B16:F16"/>
    <mergeCell ref="B17:F17"/>
    <mergeCell ref="B18:F18"/>
    <mergeCell ref="B19:F19"/>
    <mergeCell ref="B32:F32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K41:Y41"/>
    <mergeCell ref="M39:W39"/>
    <mergeCell ref="X39:AD39"/>
    <mergeCell ref="M40:W40"/>
    <mergeCell ref="B33:F33"/>
    <mergeCell ref="B34:F34"/>
    <mergeCell ref="B35:F35"/>
    <mergeCell ref="B36:F36"/>
    <mergeCell ref="B37:F37"/>
    <mergeCell ref="G39:L39"/>
  </mergeCells>
  <conditionalFormatting sqref="AN8">
    <cfRule type="cellIs" dxfId="4" priority="2" operator="equal">
      <formula>"ย้ายออก"</formula>
    </cfRule>
  </conditionalFormatting>
  <conditionalFormatting sqref="AN8:AN37">
    <cfRule type="cellIs" dxfId="3" priority="1" operator="equal">
      <formula>"ย้ายออก"</formula>
    </cfRule>
  </conditionalFormatting>
  <dataValidations count="2">
    <dataValidation type="whole" allowBlank="1" showInputMessage="1" showErrorMessage="1" errorTitle="ผิดพลาด" error="คุณครูกรอกคะแนนเกินคะแนนเต็ม ^^" sqref="AM8:AM37" xr:uid="{A9D19C8F-451E-43E1-8D91-470D7C631E90}">
      <formula1>0</formula1>
      <formula2>$AM$7</formula2>
    </dataValidation>
    <dataValidation allowBlank="1" showInputMessage="1" sqref="Q8:AJ37 G14:P37" xr:uid="{897129B4-0D30-4F19-94D3-824AC22FDD24}"/>
  </dataValidations>
  <printOptions horizontalCentered="1"/>
  <pageMargins left="0.23622047244094491" right="0.23622047244094491" top="0.19685039370078741" bottom="0.15748031496062992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7F4456-BCD1-48BA-8026-485042BD76AA}">
          <x14:formula1>
            <xm:f>รายการ!$A$2:$A$13</xm:f>
          </x14:formula1>
          <xm:sqref>AS6:AV6</xm:sqref>
        </x14:dataValidation>
        <x14:dataValidation type="list" allowBlank="1" showInputMessage="1" showErrorMessage="1" xr:uid="{AE3EAFB0-F38C-4611-8DAC-01E048E2BBB3}">
          <x14:formula1>
            <xm:f>รายการ!$B$2:$B$3</xm:f>
          </x14:formula1>
          <xm:sqref>AS7:AV7</xm:sqref>
        </x14:dataValidation>
        <x14:dataValidation type="list" allowBlank="1" showInputMessage="1" showErrorMessage="1" xr:uid="{387025A8-DD83-40D4-97F9-EF05177B84E9}">
          <x14:formula1>
            <xm:f>รายการ!$C$2:$C$10</xm:f>
          </x14:formula1>
          <xm:sqref>AS9:AV9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14740-3E8D-4E49-8C26-B0549617430A}">
  <dimension ref="A1:AE46"/>
  <sheetViews>
    <sheetView zoomScaleNormal="100" workbookViewId="0">
      <selection activeCell="R15" sqref="R15"/>
    </sheetView>
  </sheetViews>
  <sheetFormatPr defaultColWidth="4.59765625" defaultRowHeight="19.899999999999999"/>
  <cols>
    <col min="1" max="1" width="4.73046875" style="14" bestFit="1" customWidth="1"/>
    <col min="2" max="8" width="4.59765625" style="14"/>
    <col min="9" max="10" width="4.73046875" style="14" bestFit="1" customWidth="1"/>
    <col min="11" max="11" width="4.86328125" style="14" bestFit="1" customWidth="1"/>
    <col min="12" max="12" width="4.59765625" style="14"/>
    <col min="13" max="13" width="7.46484375" style="14" bestFit="1" customWidth="1"/>
    <col min="14" max="18" width="4.59765625" style="14"/>
    <col min="19" max="19" width="1.59765625" style="14" customWidth="1"/>
    <col min="20" max="16384" width="4.59765625" style="14"/>
  </cols>
  <sheetData>
    <row r="1" spans="1:31" ht="23.25">
      <c r="A1" s="79" t="str">
        <f>IF($R$5="","โปรดกรอกข้อมูลทั่วไป","สรุปแบบบันทึกคะแนน  รายวิชา  "&amp;$R$9&amp;$R$10&amp;"  รหัสวิชา  "&amp;$R$11)</f>
        <v>สรุปแบบบันทึกคะแนน  รายวิชา  คณิตศาสตร์  รหัสวิชา  ค12101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12"/>
      <c r="O1" s="80" t="s">
        <v>42</v>
      </c>
      <c r="P1" s="80"/>
      <c r="Q1" s="80"/>
      <c r="R1" s="80"/>
      <c r="S1" s="80"/>
      <c r="T1" s="80"/>
      <c r="U1" s="80"/>
      <c r="V1" s="13"/>
      <c r="W1" s="13"/>
      <c r="X1" s="13"/>
      <c r="Y1" s="13"/>
      <c r="Z1" s="13"/>
    </row>
    <row r="2" spans="1:31" ht="23.25">
      <c r="A2" s="79" t="str">
        <f>IF($R$5="","โปรดกรอกข้อมูลทั่วไปให้ครบถ้วน",$O$5&amp;$R$5&amp;"  "&amp;$R$6&amp;"  "&amp;"  "&amp;$O$8&amp;"  "&amp;$R$8)</f>
        <v>โรงเรียนบ้านดองกำเม็ด  ชั้นประถมศึกษาปีที่ 2    ปีการศึกษา  2565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12"/>
      <c r="O2" s="80"/>
      <c r="P2" s="80"/>
      <c r="Q2" s="80"/>
      <c r="R2" s="80"/>
      <c r="S2" s="80"/>
      <c r="T2" s="80"/>
      <c r="U2" s="80"/>
      <c r="V2" s="13"/>
      <c r="W2" s="13"/>
      <c r="X2" s="13"/>
      <c r="Y2" s="13"/>
      <c r="Z2" s="13"/>
    </row>
    <row r="3" spans="1:31" ht="9.9499999999999993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31" ht="18.95" customHeight="1">
      <c r="A4" s="113" t="s">
        <v>0</v>
      </c>
      <c r="B4" s="115" t="s">
        <v>1</v>
      </c>
      <c r="C4" s="116"/>
      <c r="D4" s="116"/>
      <c r="E4" s="116"/>
      <c r="F4" s="116"/>
      <c r="G4" s="116"/>
      <c r="H4" s="117"/>
      <c r="I4" s="101" t="s">
        <v>11</v>
      </c>
      <c r="J4" s="102"/>
      <c r="K4" s="101" t="s">
        <v>2</v>
      </c>
      <c r="L4" s="101"/>
      <c r="M4" s="103" t="s">
        <v>48</v>
      </c>
      <c r="O4" s="100" t="s">
        <v>3</v>
      </c>
      <c r="P4" s="100"/>
      <c r="Q4" s="100"/>
      <c r="R4" s="100"/>
      <c r="S4" s="100"/>
      <c r="T4" s="100"/>
      <c r="U4" s="100"/>
    </row>
    <row r="5" spans="1:31" ht="18.95" customHeight="1">
      <c r="A5" s="114"/>
      <c r="B5" s="118"/>
      <c r="C5" s="119"/>
      <c r="D5" s="119"/>
      <c r="E5" s="119"/>
      <c r="F5" s="119"/>
      <c r="G5" s="119"/>
      <c r="H5" s="120"/>
      <c r="I5" s="16">
        <f>IF(คะแนนเก็บ!$AN$7="","",คะแนนเก็บ!$AN$7)</f>
        <v>70</v>
      </c>
      <c r="J5" s="17">
        <v>30</v>
      </c>
      <c r="K5" s="103">
        <f>SUM($I$5:$J$5)</f>
        <v>100</v>
      </c>
      <c r="L5" s="103"/>
      <c r="M5" s="103"/>
      <c r="O5" s="77" t="s">
        <v>4</v>
      </c>
      <c r="P5" s="77"/>
      <c r="Q5" s="77"/>
      <c r="R5" s="78" t="s">
        <v>14</v>
      </c>
      <c r="S5" s="78"/>
      <c r="T5" s="78"/>
      <c r="U5" s="78"/>
      <c r="V5" s="18" t="s">
        <v>43</v>
      </c>
      <c r="W5" s="19" t="s">
        <v>44</v>
      </c>
      <c r="X5" s="19"/>
      <c r="Y5" s="19"/>
      <c r="Z5" s="19"/>
      <c r="AA5" s="19"/>
      <c r="AB5" s="19"/>
      <c r="AC5" s="19"/>
      <c r="AD5" s="19"/>
      <c r="AE5" s="19"/>
    </row>
    <row r="6" spans="1:31" ht="18.95" customHeight="1">
      <c r="A6" s="20">
        <v>1</v>
      </c>
      <c r="B6" s="105" t="str">
        <f>IF(รายชื่อนักเรียน!B6="","",รายชื่อนักเรียน!B6)</f>
        <v xml:space="preserve">TestName </v>
      </c>
      <c r="C6" s="106"/>
      <c r="D6" s="106"/>
      <c r="E6" s="106"/>
      <c r="F6" s="106"/>
      <c r="G6" s="106"/>
      <c r="H6" s="107"/>
      <c r="I6" s="33">
        <f>IF(B6="","",คะแนนเก็บ!AN8)</f>
        <v>0</v>
      </c>
      <c r="J6" s="48"/>
      <c r="K6" s="104">
        <f>IF(B6="","",IF(I6="ย้ายออก","ย้ายออก",SUM(I6:J6)))</f>
        <v>0</v>
      </c>
      <c r="L6" s="104"/>
      <c r="M6" s="40">
        <f>IFERROR(IF(B6="","",IF(รายชื่อนักเรียน!I6="ย้ายออก","ย้ายออก",VLOOKUP(K6,รายการ!$G$2:$I$9,3,TRUE))),"ย้ายออก")</f>
        <v>0</v>
      </c>
      <c r="O6" s="77" t="s">
        <v>5</v>
      </c>
      <c r="P6" s="77"/>
      <c r="Q6" s="77"/>
      <c r="R6" s="78" t="s">
        <v>15</v>
      </c>
      <c r="S6" s="78"/>
      <c r="T6" s="78"/>
      <c r="U6" s="78"/>
      <c r="W6" s="19"/>
      <c r="X6" s="19"/>
      <c r="Y6" s="19"/>
      <c r="Z6" s="19"/>
      <c r="AA6" s="19"/>
      <c r="AB6" s="19"/>
      <c r="AC6" s="19"/>
      <c r="AD6" s="19"/>
      <c r="AE6" s="19"/>
    </row>
    <row r="7" spans="1:31" ht="18.95" customHeight="1">
      <c r="A7" s="20">
        <v>2</v>
      </c>
      <c r="B7" s="105" t="str">
        <f>IF(รายชื่อนักเรียน!B7="","",รายชื่อนักเรียน!B7)</f>
        <v/>
      </c>
      <c r="C7" s="106"/>
      <c r="D7" s="106"/>
      <c r="E7" s="106"/>
      <c r="F7" s="106"/>
      <c r="G7" s="106"/>
      <c r="H7" s="107"/>
      <c r="I7" s="33" t="str">
        <f>IF(B7="","",คะแนนเก็บ!AN9)</f>
        <v/>
      </c>
      <c r="J7" s="48"/>
      <c r="K7" s="104" t="str">
        <f t="shared" ref="K7:K35" si="0">IF(B7="","",IF(I7="ย้ายออก","ย้ายออก",SUM(I7:J7)))</f>
        <v/>
      </c>
      <c r="L7" s="104"/>
      <c r="M7" s="40" t="str">
        <f>IFERROR(IF(B7="","",IF(รายชื่อนักเรียน!I7="ย้ายออก","ย้ายออก",VLOOKUP(K7,รายการ!$G$2:$I$9,3,TRUE))),"ย้ายออก")</f>
        <v/>
      </c>
      <c r="O7" s="77" t="s">
        <v>6</v>
      </c>
      <c r="P7" s="77"/>
      <c r="Q7" s="77"/>
      <c r="R7" s="78">
        <v>2</v>
      </c>
      <c r="S7" s="78"/>
      <c r="T7" s="78"/>
      <c r="U7" s="78"/>
      <c r="W7" s="19"/>
      <c r="X7" s="19"/>
      <c r="Y7" s="19"/>
      <c r="Z7" s="19"/>
      <c r="AA7" s="19"/>
      <c r="AB7" s="19"/>
      <c r="AC7" s="19"/>
      <c r="AD7" s="19"/>
      <c r="AE7" s="19"/>
    </row>
    <row r="8" spans="1:31" ht="18.95" customHeight="1">
      <c r="A8" s="20">
        <v>3</v>
      </c>
      <c r="B8" s="105" t="str">
        <f>IF(รายชื่อนักเรียน!B8="","",รายชื่อนักเรียน!B8)</f>
        <v/>
      </c>
      <c r="C8" s="106"/>
      <c r="D8" s="106"/>
      <c r="E8" s="106"/>
      <c r="F8" s="106"/>
      <c r="G8" s="106"/>
      <c r="H8" s="107"/>
      <c r="I8" s="33" t="str">
        <f>IF(B8="","",คะแนนเก็บ!AN10)</f>
        <v/>
      </c>
      <c r="J8" s="48"/>
      <c r="K8" s="104" t="str">
        <f t="shared" si="0"/>
        <v/>
      </c>
      <c r="L8" s="104"/>
      <c r="M8" s="40" t="str">
        <f>IFERROR(IF(B8="","",IF(รายชื่อนักเรียน!I8="ย้ายออก","ย้ายออก",VLOOKUP(K8,รายการ!$G$2:$I$9,3,TRUE))),"ย้ายออก")</f>
        <v/>
      </c>
      <c r="O8" s="77" t="s">
        <v>7</v>
      </c>
      <c r="P8" s="77"/>
      <c r="Q8" s="77"/>
      <c r="R8" s="78">
        <v>2565</v>
      </c>
      <c r="S8" s="78"/>
      <c r="T8" s="78"/>
      <c r="U8" s="78"/>
      <c r="W8" s="19"/>
      <c r="X8" s="19"/>
      <c r="Y8" s="19"/>
      <c r="Z8" s="19"/>
      <c r="AA8" s="19"/>
      <c r="AB8" s="19"/>
      <c r="AC8" s="19"/>
      <c r="AD8" s="19"/>
      <c r="AE8" s="19"/>
    </row>
    <row r="9" spans="1:31" ht="18.95" customHeight="1">
      <c r="A9" s="20">
        <v>4</v>
      </c>
      <c r="B9" s="105" t="str">
        <f>IF(รายชื่อนักเรียน!B9="","",รายชื่อนักเรียน!B9)</f>
        <v/>
      </c>
      <c r="C9" s="106"/>
      <c r="D9" s="106"/>
      <c r="E9" s="106"/>
      <c r="F9" s="106"/>
      <c r="G9" s="106"/>
      <c r="H9" s="107"/>
      <c r="I9" s="33" t="str">
        <f>IF(B9="","",คะแนนเก็บ!AN11)</f>
        <v/>
      </c>
      <c r="J9" s="48"/>
      <c r="K9" s="104" t="str">
        <f t="shared" si="0"/>
        <v/>
      </c>
      <c r="L9" s="104"/>
      <c r="M9" s="40" t="str">
        <f>IFERROR(IF(B9="","",IF(รายชื่อนักเรียน!I9="ย้ายออก","ย้ายออก",VLOOKUP(K9,รายการ!$G$2:$I$9,3,TRUE))),"ย้ายออก")</f>
        <v/>
      </c>
      <c r="O9" s="77" t="s">
        <v>8</v>
      </c>
      <c r="P9" s="77"/>
      <c r="Q9" s="77"/>
      <c r="R9" s="78" t="s">
        <v>16</v>
      </c>
      <c r="S9" s="78"/>
      <c r="T9" s="78"/>
      <c r="U9" s="78"/>
      <c r="V9" s="18" t="s">
        <v>43</v>
      </c>
      <c r="W9" s="19" t="s">
        <v>45</v>
      </c>
      <c r="X9" s="19"/>
      <c r="Y9" s="19"/>
      <c r="Z9" s="19"/>
      <c r="AA9" s="19"/>
      <c r="AB9" s="19"/>
      <c r="AC9" s="19"/>
      <c r="AD9" s="19"/>
      <c r="AE9" s="19"/>
    </row>
    <row r="10" spans="1:31" ht="18.95" customHeight="1">
      <c r="A10" s="20">
        <v>5</v>
      </c>
      <c r="B10" s="105" t="str">
        <f>IF(รายชื่อนักเรียน!B10="","",รายชื่อนักเรียน!B10)</f>
        <v/>
      </c>
      <c r="C10" s="106"/>
      <c r="D10" s="106"/>
      <c r="E10" s="106"/>
      <c r="F10" s="106"/>
      <c r="G10" s="106"/>
      <c r="H10" s="107"/>
      <c r="I10" s="33" t="str">
        <f>IF(B10="","",คะแนนเก็บ!AN12)</f>
        <v/>
      </c>
      <c r="J10" s="48"/>
      <c r="K10" s="104" t="str">
        <f t="shared" si="0"/>
        <v/>
      </c>
      <c r="L10" s="104"/>
      <c r="M10" s="40" t="str">
        <f>IFERROR(IF(B10="","",IF(รายชื่อนักเรียน!I10="ย้ายออก","ย้ายออก",VLOOKUP(K10,รายการ!$G$2:$I$9,3,TRUE))),"ย้ายออก")</f>
        <v/>
      </c>
      <c r="O10" s="77" t="s">
        <v>10</v>
      </c>
      <c r="P10" s="77"/>
      <c r="Q10" s="77"/>
      <c r="R10" s="78"/>
      <c r="S10" s="78"/>
      <c r="T10" s="78"/>
      <c r="U10" s="78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ht="18.95" customHeight="1">
      <c r="A11" s="20">
        <v>6</v>
      </c>
      <c r="B11" s="105" t="str">
        <f>IF(รายชื่อนักเรียน!B11="","",รายชื่อนักเรียน!B11)</f>
        <v/>
      </c>
      <c r="C11" s="106"/>
      <c r="D11" s="106"/>
      <c r="E11" s="106"/>
      <c r="F11" s="106"/>
      <c r="G11" s="106"/>
      <c r="H11" s="107"/>
      <c r="I11" s="33" t="str">
        <f>IF(B11="","",คะแนนเก็บ!AN13)</f>
        <v/>
      </c>
      <c r="J11" s="48"/>
      <c r="K11" s="104" t="str">
        <f t="shared" si="0"/>
        <v/>
      </c>
      <c r="L11" s="104"/>
      <c r="M11" s="40" t="str">
        <f>IFERROR(IF(B11="","",IF(รายชื่อนักเรียน!I11="ย้ายออก","ย้ายออก",VLOOKUP(K11,รายการ!$G$2:$I$9,3,TRUE))),"ย้ายออก")</f>
        <v/>
      </c>
      <c r="O11" s="77" t="s">
        <v>9</v>
      </c>
      <c r="P11" s="77"/>
      <c r="Q11" s="77"/>
      <c r="R11" s="78" t="s">
        <v>17</v>
      </c>
      <c r="S11" s="78"/>
      <c r="T11" s="78"/>
      <c r="U11" s="78"/>
      <c r="V11" s="18" t="s">
        <v>43</v>
      </c>
      <c r="W11" s="19" t="s">
        <v>46</v>
      </c>
      <c r="X11" s="19"/>
      <c r="Y11" s="19"/>
      <c r="Z11" s="19"/>
      <c r="AA11" s="19"/>
      <c r="AB11" s="19"/>
      <c r="AC11" s="19"/>
      <c r="AD11" s="19"/>
      <c r="AE11" s="19"/>
    </row>
    <row r="12" spans="1:31" ht="18.95" customHeight="1">
      <c r="A12" s="20">
        <v>7</v>
      </c>
      <c r="B12" s="105" t="str">
        <f>IF(รายชื่อนักเรียน!B12="","",รายชื่อนักเรียน!B12)</f>
        <v/>
      </c>
      <c r="C12" s="106"/>
      <c r="D12" s="106"/>
      <c r="E12" s="106"/>
      <c r="F12" s="106"/>
      <c r="G12" s="106"/>
      <c r="H12" s="107"/>
      <c r="I12" s="33" t="str">
        <f>IF(B12="","",คะแนนเก็บ!AN14)</f>
        <v/>
      </c>
      <c r="J12" s="48"/>
      <c r="K12" s="104" t="str">
        <f t="shared" si="0"/>
        <v/>
      </c>
      <c r="L12" s="104"/>
      <c r="M12" s="40" t="str">
        <f>IFERROR(IF(B12="","",IF(รายชื่อนักเรียน!I12="ย้ายออก","ย้ายออก",VLOOKUP(K12,รายการ!$G$2:$I$9,3,TRUE))),"ย้ายออก")</f>
        <v/>
      </c>
      <c r="O12" s="77" t="s">
        <v>11</v>
      </c>
      <c r="P12" s="77"/>
      <c r="Q12" s="77"/>
      <c r="R12" s="7">
        <v>70</v>
      </c>
      <c r="S12" s="21" t="s">
        <v>18</v>
      </c>
      <c r="T12" s="8">
        <v>30</v>
      </c>
      <c r="U12" s="22"/>
      <c r="V12" s="18" t="s">
        <v>43</v>
      </c>
      <c r="W12" s="19" t="s">
        <v>47</v>
      </c>
      <c r="X12" s="19"/>
      <c r="Y12" s="19"/>
      <c r="Z12" s="19"/>
      <c r="AA12" s="19"/>
      <c r="AB12" s="19"/>
      <c r="AC12" s="19"/>
      <c r="AD12" s="19"/>
      <c r="AE12" s="19"/>
    </row>
    <row r="13" spans="1:31" ht="18.95" customHeight="1">
      <c r="A13" s="20">
        <v>8</v>
      </c>
      <c r="B13" s="105" t="str">
        <f>IF(รายชื่อนักเรียน!B13="","",รายชื่อนักเรียน!B13)</f>
        <v/>
      </c>
      <c r="C13" s="106"/>
      <c r="D13" s="106"/>
      <c r="E13" s="106"/>
      <c r="F13" s="106"/>
      <c r="G13" s="106"/>
      <c r="H13" s="107"/>
      <c r="I13" s="33" t="str">
        <f>IF(B13="","",คะแนนเก็บ!AN15)</f>
        <v/>
      </c>
      <c r="J13" s="48"/>
      <c r="K13" s="104" t="str">
        <f t="shared" si="0"/>
        <v/>
      </c>
      <c r="L13" s="104"/>
      <c r="M13" s="40" t="str">
        <f>IFERROR(IF(B13="","",IF(รายชื่อนักเรียน!I13="ย้ายออก","ย้ายออก",VLOOKUP(K13,รายการ!$G$2:$I$9,3,TRUE))),"ย้ายออก")</f>
        <v/>
      </c>
      <c r="O13" s="77" t="s">
        <v>12</v>
      </c>
      <c r="P13" s="77"/>
      <c r="Q13" s="77"/>
      <c r="R13" s="78" t="s">
        <v>19</v>
      </c>
      <c r="S13" s="78"/>
      <c r="T13" s="78"/>
      <c r="U13" s="78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ht="18.95" customHeight="1">
      <c r="A14" s="20">
        <v>9</v>
      </c>
      <c r="B14" s="105" t="str">
        <f>IF(รายชื่อนักเรียน!B14="","",รายชื่อนักเรียน!B14)</f>
        <v/>
      </c>
      <c r="C14" s="106"/>
      <c r="D14" s="106"/>
      <c r="E14" s="106"/>
      <c r="F14" s="106"/>
      <c r="G14" s="106"/>
      <c r="H14" s="107"/>
      <c r="I14" s="33" t="str">
        <f>IF(B14="","",คะแนนเก็บ!AN16)</f>
        <v/>
      </c>
      <c r="J14" s="48"/>
      <c r="K14" s="104" t="str">
        <f t="shared" si="0"/>
        <v/>
      </c>
      <c r="L14" s="104"/>
      <c r="M14" s="40" t="str">
        <f>IFERROR(IF(B14="","",IF(รายชื่อนักเรียน!I14="ย้ายออก","ย้ายออก",VLOOKUP(K14,รายการ!$G$2:$I$9,3,TRUE))),"ย้ายออก")</f>
        <v/>
      </c>
      <c r="O14" s="77" t="s">
        <v>13</v>
      </c>
      <c r="P14" s="77"/>
      <c r="Q14" s="77"/>
      <c r="R14" s="78" t="s">
        <v>93</v>
      </c>
      <c r="S14" s="78"/>
      <c r="T14" s="78"/>
      <c r="U14" s="78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ht="18.95" customHeight="1">
      <c r="A15" s="20">
        <v>10</v>
      </c>
      <c r="B15" s="105" t="str">
        <f>IF(รายชื่อนักเรียน!B15="","",รายชื่อนักเรียน!B15)</f>
        <v/>
      </c>
      <c r="C15" s="106"/>
      <c r="D15" s="106"/>
      <c r="E15" s="106"/>
      <c r="F15" s="106"/>
      <c r="G15" s="106"/>
      <c r="H15" s="107"/>
      <c r="I15" s="33" t="str">
        <f>IF(B15="","",คะแนนเก็บ!AN17)</f>
        <v/>
      </c>
      <c r="J15" s="48"/>
      <c r="K15" s="104" t="str">
        <f t="shared" si="0"/>
        <v/>
      </c>
      <c r="L15" s="104"/>
      <c r="M15" s="40" t="str">
        <f>IFERROR(IF(B15="","",IF(รายชื่อนักเรียน!I15="ย้ายออก","ย้ายออก",VLOOKUP(K15,รายการ!$G$2:$I$9,3,TRUE))),"ย้ายออก")</f>
        <v/>
      </c>
    </row>
    <row r="16" spans="1:31" ht="18.95" customHeight="1">
      <c r="A16" s="20">
        <v>11</v>
      </c>
      <c r="B16" s="105" t="str">
        <f>IF(รายชื่อนักเรียน!B16="","",รายชื่อนักเรียน!B16)</f>
        <v/>
      </c>
      <c r="C16" s="106"/>
      <c r="D16" s="106"/>
      <c r="E16" s="106"/>
      <c r="F16" s="106"/>
      <c r="G16" s="106"/>
      <c r="H16" s="107"/>
      <c r="I16" s="33" t="str">
        <f>IF(B16="","",คะแนนเก็บ!AN18)</f>
        <v/>
      </c>
      <c r="J16" s="48"/>
      <c r="K16" s="104" t="str">
        <f t="shared" si="0"/>
        <v/>
      </c>
      <c r="L16" s="104"/>
      <c r="M16" s="40" t="str">
        <f>IFERROR(IF(B16="","",IF(รายชื่อนักเรียน!I16="ย้ายออก","ย้ายออก",VLOOKUP(K16,รายการ!$G$2:$I$9,3,TRUE))),"ย้ายออก")</f>
        <v/>
      </c>
    </row>
    <row r="17" spans="1:13" ht="18.95" customHeight="1">
      <c r="A17" s="20">
        <v>12</v>
      </c>
      <c r="B17" s="105" t="str">
        <f>IF(รายชื่อนักเรียน!B17="","",รายชื่อนักเรียน!B17)</f>
        <v/>
      </c>
      <c r="C17" s="106"/>
      <c r="D17" s="106"/>
      <c r="E17" s="106"/>
      <c r="F17" s="106"/>
      <c r="G17" s="106"/>
      <c r="H17" s="107"/>
      <c r="I17" s="33" t="str">
        <f>IF(B17="","",คะแนนเก็บ!AN19)</f>
        <v/>
      </c>
      <c r="J17" s="48"/>
      <c r="K17" s="104" t="str">
        <f t="shared" si="0"/>
        <v/>
      </c>
      <c r="L17" s="104"/>
      <c r="M17" s="40" t="str">
        <f>IFERROR(IF(B17="","",IF(รายชื่อนักเรียน!I17="ย้ายออก","ย้ายออก",VLOOKUP(K17,รายการ!$G$2:$I$9,3,TRUE))),"ย้ายออก")</f>
        <v/>
      </c>
    </row>
    <row r="18" spans="1:13" ht="18.95" customHeight="1">
      <c r="A18" s="20">
        <v>13</v>
      </c>
      <c r="B18" s="105" t="str">
        <f>IF(รายชื่อนักเรียน!B18="","",รายชื่อนักเรียน!B18)</f>
        <v/>
      </c>
      <c r="C18" s="106"/>
      <c r="D18" s="106"/>
      <c r="E18" s="106"/>
      <c r="F18" s="106"/>
      <c r="G18" s="106"/>
      <c r="H18" s="107"/>
      <c r="I18" s="33" t="str">
        <f>IF(B18="","",คะแนนเก็บ!AN20)</f>
        <v/>
      </c>
      <c r="J18" s="48"/>
      <c r="K18" s="104" t="str">
        <f t="shared" si="0"/>
        <v/>
      </c>
      <c r="L18" s="104"/>
      <c r="M18" s="40" t="str">
        <f>IFERROR(IF(B18="","",IF(รายชื่อนักเรียน!I18="ย้ายออก","ย้ายออก",VLOOKUP(K18,รายการ!$G$2:$I$9,3,TRUE))),"ย้ายออก")</f>
        <v/>
      </c>
    </row>
    <row r="19" spans="1:13" ht="18.95" customHeight="1">
      <c r="A19" s="20">
        <v>14</v>
      </c>
      <c r="B19" s="105" t="str">
        <f>IF(รายชื่อนักเรียน!B19="","",รายชื่อนักเรียน!B19)</f>
        <v/>
      </c>
      <c r="C19" s="106"/>
      <c r="D19" s="106"/>
      <c r="E19" s="106"/>
      <c r="F19" s="106"/>
      <c r="G19" s="106"/>
      <c r="H19" s="107"/>
      <c r="I19" s="33" t="str">
        <f>IF(B19="","",คะแนนเก็บ!AN21)</f>
        <v/>
      </c>
      <c r="J19" s="48"/>
      <c r="K19" s="104" t="str">
        <f t="shared" si="0"/>
        <v/>
      </c>
      <c r="L19" s="104"/>
      <c r="M19" s="40" t="str">
        <f>IFERROR(IF(B19="","",IF(รายชื่อนักเรียน!I19="ย้ายออก","ย้ายออก",VLOOKUP(K19,รายการ!$G$2:$I$9,3,TRUE))),"ย้ายออก")</f>
        <v/>
      </c>
    </row>
    <row r="20" spans="1:13" ht="18.95" customHeight="1">
      <c r="A20" s="20">
        <v>15</v>
      </c>
      <c r="B20" s="105" t="str">
        <f>IF(รายชื่อนักเรียน!B20="","",รายชื่อนักเรียน!B20)</f>
        <v/>
      </c>
      <c r="C20" s="106"/>
      <c r="D20" s="106"/>
      <c r="E20" s="106"/>
      <c r="F20" s="106"/>
      <c r="G20" s="106"/>
      <c r="H20" s="107"/>
      <c r="I20" s="33" t="str">
        <f>IF(B20="","",คะแนนเก็บ!AN22)</f>
        <v/>
      </c>
      <c r="J20" s="48"/>
      <c r="K20" s="104" t="str">
        <f t="shared" si="0"/>
        <v/>
      </c>
      <c r="L20" s="104"/>
      <c r="M20" s="40" t="str">
        <f>IFERROR(IF(B20="","",IF(รายชื่อนักเรียน!I20="ย้ายออก","ย้ายออก",VLOOKUP(K20,รายการ!$G$2:$I$9,3,TRUE))),"ย้ายออก")</f>
        <v/>
      </c>
    </row>
    <row r="21" spans="1:13" ht="18.95" customHeight="1">
      <c r="A21" s="20">
        <v>16</v>
      </c>
      <c r="B21" s="105" t="str">
        <f>IF(รายชื่อนักเรียน!B21="","",รายชื่อนักเรียน!B21)</f>
        <v/>
      </c>
      <c r="C21" s="106"/>
      <c r="D21" s="106"/>
      <c r="E21" s="106"/>
      <c r="F21" s="106"/>
      <c r="G21" s="106"/>
      <c r="H21" s="107"/>
      <c r="I21" s="33" t="str">
        <f>IF(B21="","",คะแนนเก็บ!AN23)</f>
        <v/>
      </c>
      <c r="J21" s="48"/>
      <c r="K21" s="104" t="str">
        <f t="shared" si="0"/>
        <v/>
      </c>
      <c r="L21" s="104"/>
      <c r="M21" s="40" t="str">
        <f>IFERROR(IF(B21="","",IF(รายชื่อนักเรียน!I21="ย้ายออก","ย้ายออก",VLOOKUP(K21,รายการ!$G$2:$I$9,3,TRUE))),"ย้ายออก")</f>
        <v/>
      </c>
    </row>
    <row r="22" spans="1:13" ht="18.95" customHeight="1">
      <c r="A22" s="20">
        <v>17</v>
      </c>
      <c r="B22" s="105" t="str">
        <f>IF(รายชื่อนักเรียน!B22="","",รายชื่อนักเรียน!B22)</f>
        <v/>
      </c>
      <c r="C22" s="106"/>
      <c r="D22" s="106"/>
      <c r="E22" s="106"/>
      <c r="F22" s="106"/>
      <c r="G22" s="106"/>
      <c r="H22" s="107"/>
      <c r="I22" s="33" t="str">
        <f>IF(B22="","",คะแนนเก็บ!AN24)</f>
        <v/>
      </c>
      <c r="J22" s="48"/>
      <c r="K22" s="104" t="str">
        <f t="shared" si="0"/>
        <v/>
      </c>
      <c r="L22" s="104"/>
      <c r="M22" s="40" t="str">
        <f>IFERROR(IF(B22="","",IF(รายชื่อนักเรียน!I22="ย้ายออก","ย้ายออก",VLOOKUP(K22,รายการ!$G$2:$I$9,3,TRUE))),"ย้ายออก")</f>
        <v/>
      </c>
    </row>
    <row r="23" spans="1:13" ht="18.95" customHeight="1">
      <c r="A23" s="20">
        <v>18</v>
      </c>
      <c r="B23" s="105" t="str">
        <f>IF(รายชื่อนักเรียน!B23="","",รายชื่อนักเรียน!B23)</f>
        <v/>
      </c>
      <c r="C23" s="106"/>
      <c r="D23" s="106"/>
      <c r="E23" s="106"/>
      <c r="F23" s="106"/>
      <c r="G23" s="106"/>
      <c r="H23" s="107"/>
      <c r="I23" s="33" t="str">
        <f>IF(B23="","",คะแนนเก็บ!AN25)</f>
        <v/>
      </c>
      <c r="J23" s="48"/>
      <c r="K23" s="104" t="str">
        <f t="shared" si="0"/>
        <v/>
      </c>
      <c r="L23" s="104"/>
      <c r="M23" s="40" t="str">
        <f>IFERROR(IF(B23="","",IF(รายชื่อนักเรียน!I23="ย้ายออก","ย้ายออก",VLOOKUP(K23,รายการ!$G$2:$I$9,3,TRUE))),"ย้ายออก")</f>
        <v/>
      </c>
    </row>
    <row r="24" spans="1:13" ht="18.95" customHeight="1">
      <c r="A24" s="20">
        <v>19</v>
      </c>
      <c r="B24" s="105" t="str">
        <f>IF(รายชื่อนักเรียน!B24="","",รายชื่อนักเรียน!B24)</f>
        <v/>
      </c>
      <c r="C24" s="106"/>
      <c r="D24" s="106"/>
      <c r="E24" s="106"/>
      <c r="F24" s="106"/>
      <c r="G24" s="106"/>
      <c r="H24" s="107"/>
      <c r="I24" s="33" t="str">
        <f>IF(B24="","",คะแนนเก็บ!AN26)</f>
        <v/>
      </c>
      <c r="J24" s="48"/>
      <c r="K24" s="104" t="str">
        <f t="shared" si="0"/>
        <v/>
      </c>
      <c r="L24" s="104"/>
      <c r="M24" s="40" t="str">
        <f>IFERROR(IF(B24="","",IF(รายชื่อนักเรียน!I24="ย้ายออก","ย้ายออก",VLOOKUP(K24,รายการ!$G$2:$I$9,3,TRUE))),"ย้ายออก")</f>
        <v/>
      </c>
    </row>
    <row r="25" spans="1:13" ht="18.95" customHeight="1">
      <c r="A25" s="20">
        <v>20</v>
      </c>
      <c r="B25" s="105" t="str">
        <f>IF(รายชื่อนักเรียน!B25="","",รายชื่อนักเรียน!B25)</f>
        <v/>
      </c>
      <c r="C25" s="106"/>
      <c r="D25" s="106"/>
      <c r="E25" s="106"/>
      <c r="F25" s="106"/>
      <c r="G25" s="106"/>
      <c r="H25" s="107"/>
      <c r="I25" s="33" t="str">
        <f>IF(B25="","",คะแนนเก็บ!AN27)</f>
        <v/>
      </c>
      <c r="J25" s="48"/>
      <c r="K25" s="104" t="str">
        <f t="shared" si="0"/>
        <v/>
      </c>
      <c r="L25" s="104"/>
      <c r="M25" s="40" t="str">
        <f>IFERROR(IF(B25="","",IF(รายชื่อนักเรียน!I25="ย้ายออก","ย้ายออก",VLOOKUP(K25,รายการ!$G$2:$I$9,3,TRUE))),"ย้ายออก")</f>
        <v/>
      </c>
    </row>
    <row r="26" spans="1:13" ht="18.95" customHeight="1">
      <c r="A26" s="20">
        <v>21</v>
      </c>
      <c r="B26" s="105" t="str">
        <f>IF(รายชื่อนักเรียน!B26="","",รายชื่อนักเรียน!B26)</f>
        <v/>
      </c>
      <c r="C26" s="106"/>
      <c r="D26" s="106"/>
      <c r="E26" s="106"/>
      <c r="F26" s="106"/>
      <c r="G26" s="106"/>
      <c r="H26" s="107"/>
      <c r="I26" s="33" t="str">
        <f>IF(B26="","",คะแนนเก็บ!AN28)</f>
        <v/>
      </c>
      <c r="J26" s="48"/>
      <c r="K26" s="104" t="str">
        <f t="shared" si="0"/>
        <v/>
      </c>
      <c r="L26" s="104"/>
      <c r="M26" s="40" t="str">
        <f>IFERROR(IF(B26="","",IF(รายชื่อนักเรียน!I26="ย้ายออก","ย้ายออก",VLOOKUP(K26,รายการ!$G$2:$I$9,3,TRUE))),"ย้ายออก")</f>
        <v/>
      </c>
    </row>
    <row r="27" spans="1:13" ht="18.95" customHeight="1">
      <c r="A27" s="20">
        <v>22</v>
      </c>
      <c r="B27" s="105" t="str">
        <f>IF(รายชื่อนักเรียน!B27="","",รายชื่อนักเรียน!B27)</f>
        <v/>
      </c>
      <c r="C27" s="106"/>
      <c r="D27" s="106"/>
      <c r="E27" s="106"/>
      <c r="F27" s="106"/>
      <c r="G27" s="106"/>
      <c r="H27" s="107"/>
      <c r="I27" s="33" t="str">
        <f>IF(B27="","",คะแนนเก็บ!AN29)</f>
        <v/>
      </c>
      <c r="J27" s="48"/>
      <c r="K27" s="104" t="str">
        <f t="shared" si="0"/>
        <v/>
      </c>
      <c r="L27" s="104"/>
      <c r="M27" s="40" t="str">
        <f>IFERROR(IF(B27="","",IF(รายชื่อนักเรียน!I27="ย้ายออก","ย้ายออก",VLOOKUP(K27,รายการ!$G$2:$I$9,3,TRUE))),"ย้ายออก")</f>
        <v/>
      </c>
    </row>
    <row r="28" spans="1:13" ht="18.95" customHeight="1">
      <c r="A28" s="20">
        <v>23</v>
      </c>
      <c r="B28" s="105" t="str">
        <f>IF(รายชื่อนักเรียน!B28="","",รายชื่อนักเรียน!B28)</f>
        <v/>
      </c>
      <c r="C28" s="106"/>
      <c r="D28" s="106"/>
      <c r="E28" s="106"/>
      <c r="F28" s="106"/>
      <c r="G28" s="106"/>
      <c r="H28" s="107"/>
      <c r="I28" s="33" t="str">
        <f>IF(B28="","",คะแนนเก็บ!AN30)</f>
        <v/>
      </c>
      <c r="J28" s="48"/>
      <c r="K28" s="104" t="str">
        <f t="shared" si="0"/>
        <v/>
      </c>
      <c r="L28" s="104"/>
      <c r="M28" s="40" t="str">
        <f>IFERROR(IF(B28="","",IF(รายชื่อนักเรียน!I28="ย้ายออก","ย้ายออก",VLOOKUP(K28,รายการ!$G$2:$I$9,3,TRUE))),"ย้ายออก")</f>
        <v/>
      </c>
    </row>
    <row r="29" spans="1:13" ht="18.95" customHeight="1">
      <c r="A29" s="20">
        <v>24</v>
      </c>
      <c r="B29" s="105" t="str">
        <f>IF(รายชื่อนักเรียน!B29="","",รายชื่อนักเรียน!B29)</f>
        <v/>
      </c>
      <c r="C29" s="106"/>
      <c r="D29" s="106"/>
      <c r="E29" s="106"/>
      <c r="F29" s="106"/>
      <c r="G29" s="106"/>
      <c r="H29" s="107"/>
      <c r="I29" s="33" t="str">
        <f>IF(B29="","",คะแนนเก็บ!AN31)</f>
        <v/>
      </c>
      <c r="J29" s="48"/>
      <c r="K29" s="104" t="str">
        <f t="shared" si="0"/>
        <v/>
      </c>
      <c r="L29" s="104"/>
      <c r="M29" s="40" t="str">
        <f>IFERROR(IF(B29="","",IF(รายชื่อนักเรียน!I29="ย้ายออก","ย้ายออก",VLOOKUP(K29,รายการ!$G$2:$I$9,3,TRUE))),"ย้ายออก")</f>
        <v/>
      </c>
    </row>
    <row r="30" spans="1:13" ht="18.95" customHeight="1">
      <c r="A30" s="20">
        <v>25</v>
      </c>
      <c r="B30" s="105" t="str">
        <f>IF(รายชื่อนักเรียน!B30="","",รายชื่อนักเรียน!B30)</f>
        <v/>
      </c>
      <c r="C30" s="106"/>
      <c r="D30" s="106"/>
      <c r="E30" s="106"/>
      <c r="F30" s="106"/>
      <c r="G30" s="106"/>
      <c r="H30" s="107"/>
      <c r="I30" s="33" t="str">
        <f>IF(B30="","",คะแนนเก็บ!AN32)</f>
        <v/>
      </c>
      <c r="J30" s="48"/>
      <c r="K30" s="104" t="str">
        <f t="shared" si="0"/>
        <v/>
      </c>
      <c r="L30" s="104"/>
      <c r="M30" s="40" t="str">
        <f>IFERROR(IF(B30="","",IF(รายชื่อนักเรียน!I30="ย้ายออก","ย้ายออก",VLOOKUP(K30,รายการ!$G$2:$I$9,3,TRUE))),"ย้ายออก")</f>
        <v/>
      </c>
    </row>
    <row r="31" spans="1:13" ht="18.95" customHeight="1">
      <c r="A31" s="20">
        <v>26</v>
      </c>
      <c r="B31" s="105" t="str">
        <f>IF(รายชื่อนักเรียน!B31="","",รายชื่อนักเรียน!B31)</f>
        <v/>
      </c>
      <c r="C31" s="106"/>
      <c r="D31" s="106"/>
      <c r="E31" s="106"/>
      <c r="F31" s="106"/>
      <c r="G31" s="106"/>
      <c r="H31" s="107"/>
      <c r="I31" s="33" t="str">
        <f>IF(B31="","",คะแนนเก็บ!AN33)</f>
        <v/>
      </c>
      <c r="J31" s="48"/>
      <c r="K31" s="104" t="str">
        <f t="shared" si="0"/>
        <v/>
      </c>
      <c r="L31" s="104"/>
      <c r="M31" s="40" t="str">
        <f>IFERROR(IF(B31="","",IF(รายชื่อนักเรียน!I31="ย้ายออก","ย้ายออก",VLOOKUP(K31,รายการ!$G$2:$I$9,3,TRUE))),"ย้ายออก")</f>
        <v/>
      </c>
    </row>
    <row r="32" spans="1:13" ht="18.95" customHeight="1">
      <c r="A32" s="20">
        <v>27</v>
      </c>
      <c r="B32" s="105" t="str">
        <f>IF(รายชื่อนักเรียน!B32="","",รายชื่อนักเรียน!B32)</f>
        <v/>
      </c>
      <c r="C32" s="106"/>
      <c r="D32" s="106"/>
      <c r="E32" s="106"/>
      <c r="F32" s="106"/>
      <c r="G32" s="106"/>
      <c r="H32" s="107"/>
      <c r="I32" s="33" t="str">
        <f>IF(B32="","",คะแนนเก็บ!AN34)</f>
        <v/>
      </c>
      <c r="J32" s="48"/>
      <c r="K32" s="104" t="str">
        <f t="shared" si="0"/>
        <v/>
      </c>
      <c r="L32" s="104"/>
      <c r="M32" s="40" t="str">
        <f>IFERROR(IF(B32="","",IF(รายชื่อนักเรียน!I32="ย้ายออก","ย้ายออก",VLOOKUP(K32,รายการ!$G$2:$I$9,3,TRUE))),"ย้ายออก")</f>
        <v/>
      </c>
    </row>
    <row r="33" spans="1:13" ht="18.95" customHeight="1">
      <c r="A33" s="20">
        <v>28</v>
      </c>
      <c r="B33" s="105" t="str">
        <f>IF(รายชื่อนักเรียน!B33="","",รายชื่อนักเรียน!B33)</f>
        <v/>
      </c>
      <c r="C33" s="106"/>
      <c r="D33" s="106"/>
      <c r="E33" s="106"/>
      <c r="F33" s="106"/>
      <c r="G33" s="106"/>
      <c r="H33" s="107"/>
      <c r="I33" s="33" t="str">
        <f>IF(B33="","",คะแนนเก็บ!AN35)</f>
        <v/>
      </c>
      <c r="J33" s="48"/>
      <c r="K33" s="104" t="str">
        <f t="shared" si="0"/>
        <v/>
      </c>
      <c r="L33" s="104"/>
      <c r="M33" s="40" t="str">
        <f>IFERROR(IF(B33="","",IF(รายชื่อนักเรียน!I33="ย้ายออก","ย้ายออก",VLOOKUP(K33,รายการ!$G$2:$I$9,3,TRUE))),"ย้ายออก")</f>
        <v/>
      </c>
    </row>
    <row r="34" spans="1:13" ht="18.95" customHeight="1">
      <c r="A34" s="20">
        <v>29</v>
      </c>
      <c r="B34" s="105" t="str">
        <f>IF(รายชื่อนักเรียน!B34="","",รายชื่อนักเรียน!B34)</f>
        <v/>
      </c>
      <c r="C34" s="106"/>
      <c r="D34" s="106"/>
      <c r="E34" s="106"/>
      <c r="F34" s="106"/>
      <c r="G34" s="106"/>
      <c r="H34" s="107"/>
      <c r="I34" s="33" t="str">
        <f>IF(B34="","",คะแนนเก็บ!AN36)</f>
        <v/>
      </c>
      <c r="J34" s="48"/>
      <c r="K34" s="104" t="str">
        <f t="shared" si="0"/>
        <v/>
      </c>
      <c r="L34" s="104"/>
      <c r="M34" s="40" t="str">
        <f>IFERROR(IF(B34="","",IF(รายชื่อนักเรียน!I34="ย้ายออก","ย้ายออก",VLOOKUP(K34,รายการ!$G$2:$I$9,3,TRUE))),"ย้ายออก")</f>
        <v/>
      </c>
    </row>
    <row r="35" spans="1:13" ht="18.95" customHeight="1">
      <c r="A35" s="23">
        <v>30</v>
      </c>
      <c r="B35" s="108" t="str">
        <f>IF(รายชื่อนักเรียน!B35="","",รายชื่อนักเรียน!B35)</f>
        <v/>
      </c>
      <c r="C35" s="109"/>
      <c r="D35" s="109"/>
      <c r="E35" s="109"/>
      <c r="F35" s="109"/>
      <c r="G35" s="109"/>
      <c r="H35" s="110"/>
      <c r="I35" s="33" t="str">
        <f>IF(B35="","",คะแนนเก็บ!AN37)</f>
        <v/>
      </c>
      <c r="J35" s="48"/>
      <c r="K35" s="104" t="str">
        <f t="shared" si="0"/>
        <v/>
      </c>
      <c r="L35" s="104"/>
      <c r="M35" s="40" t="str">
        <f>IFERROR(IF(B35="","",IF(รายชื่อนักเรียน!I35="ย้ายออก","ย้ายออก",VLOOKUP(K35,รายการ!$G$2:$I$9,3,TRUE))),"ย้ายออก")</f>
        <v/>
      </c>
    </row>
    <row r="36" spans="1:13" ht="18.95" customHeight="1">
      <c r="A36" s="103" t="s">
        <v>2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21">
        <f>SUM($K$6:$L$35)</f>
        <v>0</v>
      </c>
      <c r="L36" s="122"/>
      <c r="M36" s="24"/>
    </row>
    <row r="37" spans="1:13" ht="18.95" customHeight="1">
      <c r="A37" s="103" t="s">
        <v>33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23">
        <f>($K$36*100)/รายการ!$F$2</f>
        <v>0</v>
      </c>
      <c r="L37" s="124"/>
      <c r="M37" s="25"/>
    </row>
    <row r="38" spans="1:13" ht="18.95" customHeight="1">
      <c r="A38" s="26"/>
      <c r="B38" s="26"/>
      <c r="C38" s="26"/>
      <c r="D38" s="26"/>
      <c r="E38" s="26"/>
      <c r="F38" s="26"/>
      <c r="G38" s="26"/>
      <c r="H38" s="26"/>
      <c r="I38" s="26"/>
      <c r="J38" s="45"/>
      <c r="K38" s="26"/>
      <c r="L38" s="26"/>
      <c r="M38" s="25"/>
    </row>
    <row r="39" spans="1:13" ht="18.95" customHeight="1">
      <c r="A39" s="26"/>
      <c r="B39" s="27" t="s">
        <v>34</v>
      </c>
      <c r="C39" s="46"/>
      <c r="D39" s="46"/>
      <c r="E39" s="46"/>
      <c r="F39" s="47"/>
      <c r="G39" s="112"/>
      <c r="H39" s="112"/>
      <c r="I39" s="47"/>
      <c r="J39" s="44"/>
      <c r="K39" s="34" t="s">
        <v>35</v>
      </c>
      <c r="L39" s="26"/>
      <c r="M39" s="25"/>
    </row>
    <row r="40" spans="1:13" ht="18.95" customHeight="1">
      <c r="A40" s="26"/>
      <c r="B40" s="26"/>
      <c r="C40" s="111" t="str">
        <f>IF($R$13="","โปรดกรอกชื่อผู้บันทึก","("&amp;$R$13&amp;")")</f>
        <v>(นายวิทยา  กระบวนศรี)</v>
      </c>
      <c r="D40" s="111"/>
      <c r="E40" s="111"/>
      <c r="F40" s="111"/>
      <c r="G40" s="111"/>
      <c r="H40" s="111"/>
      <c r="I40" s="111"/>
      <c r="J40" s="111"/>
      <c r="K40" s="26"/>
      <c r="L40" s="26"/>
      <c r="M40" s="25"/>
    </row>
    <row r="41" spans="1:13" ht="18.95" customHeight="1">
      <c r="A41" s="26"/>
      <c r="B41" s="26"/>
      <c r="C41" s="111" t="str">
        <f>IF($R$14="","โปรดกรอกตำแหน่ง",$R$14&amp;"  โรงเรียน"&amp;$R$5)</f>
        <v>ครู  โรงเรียนบ้านดองกำเม็ด</v>
      </c>
      <c r="D41" s="111"/>
      <c r="E41" s="111"/>
      <c r="F41" s="111"/>
      <c r="G41" s="111"/>
      <c r="H41" s="111"/>
      <c r="I41" s="111"/>
      <c r="J41" s="111"/>
      <c r="K41" s="26"/>
      <c r="L41" s="26"/>
      <c r="M41" s="25"/>
    </row>
    <row r="42" spans="1:13" ht="18.9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5"/>
    </row>
    <row r="43" spans="1:13" ht="18.95" customHeight="1"/>
    <row r="44" spans="1:13" ht="18.95" customHeight="1"/>
    <row r="45" spans="1:13" ht="18.95" customHeight="1"/>
    <row r="46" spans="1:13" ht="20.100000000000001" customHeight="1"/>
  </sheetData>
  <sheetProtection algorithmName="SHA-512" hashValue="nnuEq6N7dLSIh+2ud9DL91SysyBsU7v+9HmYzbHX5cJhAiJbZpY5y/Prj+KuL787MsIn0Rg/3O6ZHFLYYob2wA==" saltValue="U8NLisuJhd2h+sqN+KeN6g==" spinCount="100000" sheet="1" objects="1" scenarios="1"/>
  <mergeCells count="96">
    <mergeCell ref="K36:L36"/>
    <mergeCell ref="K37:L37"/>
    <mergeCell ref="A36:J36"/>
    <mergeCell ref="A37:J37"/>
    <mergeCell ref="C40:J40"/>
    <mergeCell ref="C41:J41"/>
    <mergeCell ref="G39:H39"/>
    <mergeCell ref="O1:U2"/>
    <mergeCell ref="A4:A5"/>
    <mergeCell ref="B4:H5"/>
    <mergeCell ref="O4:U4"/>
    <mergeCell ref="O5:Q5"/>
    <mergeCell ref="A1:M1"/>
    <mergeCell ref="A2:M2"/>
    <mergeCell ref="R5:U5"/>
    <mergeCell ref="B6:H6"/>
    <mergeCell ref="O6:Q6"/>
    <mergeCell ref="R6:U6"/>
    <mergeCell ref="B7:H7"/>
    <mergeCell ref="K7:L7"/>
    <mergeCell ref="O7:Q7"/>
    <mergeCell ref="R7:U7"/>
    <mergeCell ref="R10:U10"/>
    <mergeCell ref="R11:U11"/>
    <mergeCell ref="K10:L10"/>
    <mergeCell ref="K11:L11"/>
    <mergeCell ref="B8:H8"/>
    <mergeCell ref="K8:L8"/>
    <mergeCell ref="O8:Q8"/>
    <mergeCell ref="R8:U8"/>
    <mergeCell ref="B9:H9"/>
    <mergeCell ref="K9:L9"/>
    <mergeCell ref="O9:Q9"/>
    <mergeCell ref="R9:U9"/>
    <mergeCell ref="B10:H10"/>
    <mergeCell ref="O10:Q10"/>
    <mergeCell ref="B11:H11"/>
    <mergeCell ref="O11:Q11"/>
    <mergeCell ref="R13:U13"/>
    <mergeCell ref="B12:H12"/>
    <mergeCell ref="K12:L12"/>
    <mergeCell ref="O12:Q12"/>
    <mergeCell ref="B13:H13"/>
    <mergeCell ref="K13:L13"/>
    <mergeCell ref="O13:Q13"/>
    <mergeCell ref="B14:H14"/>
    <mergeCell ref="K14:L14"/>
    <mergeCell ref="O14:Q14"/>
    <mergeCell ref="R14:U14"/>
    <mergeCell ref="B15:H15"/>
    <mergeCell ref="K15:L15"/>
    <mergeCell ref="B19:H19"/>
    <mergeCell ref="B20:H20"/>
    <mergeCell ref="B21:H21"/>
    <mergeCell ref="B16:H16"/>
    <mergeCell ref="B17:H17"/>
    <mergeCell ref="B18:H18"/>
    <mergeCell ref="B30:H30"/>
    <mergeCell ref="B25:H25"/>
    <mergeCell ref="B26:H26"/>
    <mergeCell ref="B27:H27"/>
    <mergeCell ref="B22:H22"/>
    <mergeCell ref="B23:H23"/>
    <mergeCell ref="B24:H24"/>
    <mergeCell ref="B28:H28"/>
    <mergeCell ref="B29:H29"/>
    <mergeCell ref="K34:L34"/>
    <mergeCell ref="K35:L35"/>
    <mergeCell ref="K28:L28"/>
    <mergeCell ref="K29:L29"/>
    <mergeCell ref="K30:L30"/>
    <mergeCell ref="K31:L31"/>
    <mergeCell ref="K32:L32"/>
    <mergeCell ref="K33:L33"/>
    <mergeCell ref="B34:H34"/>
    <mergeCell ref="B35:H35"/>
    <mergeCell ref="B31:H31"/>
    <mergeCell ref="B32:H32"/>
    <mergeCell ref="B33:H33"/>
    <mergeCell ref="K27:L27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I4:J4"/>
    <mergeCell ref="M4:M5"/>
    <mergeCell ref="K4:L4"/>
    <mergeCell ref="K5:L5"/>
    <mergeCell ref="K6:L6"/>
  </mergeCells>
  <conditionalFormatting sqref="M6:M35">
    <cfRule type="cellIs" dxfId="2" priority="4" operator="equal">
      <formula>0</formula>
    </cfRule>
  </conditionalFormatting>
  <printOptions horizontalCentered="1"/>
  <pageMargins left="0.23622047244094491" right="0.23622047244094491" top="0.19685039370078741" bottom="0.15748031496062992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89601132-94DA-485F-A285-C4CF58C20009}">
            <xm:f>รายการ!$D$3</xm:f>
            <x14:dxf>
              <font>
                <color rgb="FFFFC000"/>
              </font>
            </x14:dxf>
          </x14:cfRule>
          <xm:sqref>M6:M35</xm:sqref>
        </x14:conditionalFormatting>
        <x14:conditionalFormatting xmlns:xm="http://schemas.microsoft.com/office/excel/2006/main">
          <x14:cfRule type="cellIs" priority="1" operator="equal" id="{BEC122AF-78A8-4624-B0D4-8FF62B667337}">
            <xm:f>รายการ!$D$3</xm:f>
            <x14:dxf>
              <font>
                <color rgb="FFC00000"/>
              </font>
            </x14:dxf>
          </x14:cfRule>
          <xm:sqref>I6:M35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826B4DB-B3E1-49E7-9763-3B3AEA465C38}">
          <x14:formula1>
            <xm:f>รายการ!$A$2:$A$13</xm:f>
          </x14:formula1>
          <xm:sqref>R6:U6</xm:sqref>
        </x14:dataValidation>
        <x14:dataValidation type="list" allowBlank="1" showInputMessage="1" showErrorMessage="1" xr:uid="{7899D077-869E-4165-9CD0-082BB5783F4D}">
          <x14:formula1>
            <xm:f>รายการ!$B$2:$B$3</xm:f>
          </x14:formula1>
          <xm:sqref>R7:U7</xm:sqref>
        </x14:dataValidation>
        <x14:dataValidation type="list" allowBlank="1" showInputMessage="1" showErrorMessage="1" xr:uid="{6D1AED1F-4D33-4525-9197-B34954818D57}">
          <x14:formula1>
            <xm:f>รายการ!$C$2:$C$10</xm:f>
          </x14:formula1>
          <xm:sqref>R9:U9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9973F-E604-4655-BC6F-5A79A79279F5}">
  <dimension ref="A1:J13"/>
  <sheetViews>
    <sheetView workbookViewId="0">
      <selection activeCell="E2" sqref="E2"/>
    </sheetView>
  </sheetViews>
  <sheetFormatPr defaultColWidth="9" defaultRowHeight="19.899999999999999"/>
  <cols>
    <col min="1" max="1" width="16.86328125" style="1" bestFit="1" customWidth="1"/>
    <col min="2" max="2" width="9" style="1"/>
    <col min="3" max="3" width="22.3984375" style="1" bestFit="1" customWidth="1"/>
    <col min="4" max="4" width="9" style="1"/>
    <col min="5" max="5" width="18.3984375" style="1" bestFit="1" customWidth="1"/>
    <col min="6" max="6" width="13.1328125" style="1" bestFit="1" customWidth="1"/>
    <col min="7" max="7" width="13.1328125" style="1" customWidth="1"/>
    <col min="8" max="8" width="13" style="1" bestFit="1" customWidth="1"/>
    <col min="9" max="9" width="11.59765625" style="1" bestFit="1" customWidth="1"/>
    <col min="10" max="10" width="15.86328125" style="1" bestFit="1" customWidth="1"/>
    <col min="11" max="16384" width="9" style="1"/>
  </cols>
  <sheetData>
    <row r="1" spans="1:10">
      <c r="A1" s="3" t="s">
        <v>5</v>
      </c>
      <c r="B1" s="3" t="s">
        <v>6</v>
      </c>
      <c r="C1" s="2" t="s">
        <v>8</v>
      </c>
      <c r="D1" s="3" t="s">
        <v>37</v>
      </c>
      <c r="E1" s="10" t="s">
        <v>40</v>
      </c>
      <c r="F1" s="11" t="s">
        <v>41</v>
      </c>
      <c r="G1" s="9" t="s">
        <v>68</v>
      </c>
      <c r="H1" s="9" t="s">
        <v>49</v>
      </c>
      <c r="I1" s="9" t="s">
        <v>58</v>
      </c>
      <c r="J1" s="9" t="s">
        <v>59</v>
      </c>
    </row>
    <row r="2" spans="1:10">
      <c r="A2" s="3" t="s">
        <v>20</v>
      </c>
      <c r="B2" s="3">
        <v>1</v>
      </c>
      <c r="C2" s="6" t="s">
        <v>25</v>
      </c>
      <c r="D2" s="3" t="s">
        <v>38</v>
      </c>
      <c r="E2" s="3">
        <f>COUNTIF(รายชื่อนักเรียน!I6:J35,"กำลังศึกษา")</f>
        <v>1</v>
      </c>
      <c r="F2" s="5">
        <f>$E$2*100</f>
        <v>100</v>
      </c>
      <c r="G2" s="3">
        <v>0</v>
      </c>
      <c r="H2" s="3" t="s">
        <v>56</v>
      </c>
      <c r="I2" s="3">
        <v>0</v>
      </c>
      <c r="J2" s="3" t="s">
        <v>67</v>
      </c>
    </row>
    <row r="3" spans="1:10">
      <c r="A3" s="3" t="s">
        <v>15</v>
      </c>
      <c r="B3" s="3">
        <v>2</v>
      </c>
      <c r="C3" s="6" t="s">
        <v>16</v>
      </c>
      <c r="D3" s="3" t="s">
        <v>39</v>
      </c>
      <c r="G3" s="3">
        <v>50</v>
      </c>
      <c r="H3" s="3" t="s">
        <v>57</v>
      </c>
      <c r="I3" s="3">
        <v>1</v>
      </c>
      <c r="J3" s="3" t="s">
        <v>66</v>
      </c>
    </row>
    <row r="4" spans="1:10">
      <c r="A4" s="3" t="s">
        <v>21</v>
      </c>
      <c r="C4" s="4" t="s">
        <v>26</v>
      </c>
      <c r="G4" s="3">
        <v>55</v>
      </c>
      <c r="H4" s="3" t="s">
        <v>55</v>
      </c>
      <c r="I4" s="3">
        <v>1.5</v>
      </c>
      <c r="J4" s="3" t="s">
        <v>65</v>
      </c>
    </row>
    <row r="5" spans="1:10">
      <c r="A5" s="3" t="s">
        <v>22</v>
      </c>
      <c r="C5" s="4" t="s">
        <v>27</v>
      </c>
      <c r="G5" s="3">
        <v>60</v>
      </c>
      <c r="H5" s="3" t="s">
        <v>54</v>
      </c>
      <c r="I5" s="3">
        <v>2</v>
      </c>
      <c r="J5" s="3" t="s">
        <v>64</v>
      </c>
    </row>
    <row r="6" spans="1:10">
      <c r="A6" s="3" t="s">
        <v>23</v>
      </c>
      <c r="C6" s="4" t="s">
        <v>28</v>
      </c>
      <c r="G6" s="3">
        <v>65</v>
      </c>
      <c r="H6" s="3" t="s">
        <v>53</v>
      </c>
      <c r="I6" s="3">
        <v>2.5</v>
      </c>
      <c r="J6" s="3" t="s">
        <v>63</v>
      </c>
    </row>
    <row r="7" spans="1:10">
      <c r="A7" s="3" t="s">
        <v>24</v>
      </c>
      <c r="C7" s="4" t="s">
        <v>29</v>
      </c>
      <c r="G7" s="3">
        <v>70</v>
      </c>
      <c r="H7" s="3" t="s">
        <v>52</v>
      </c>
      <c r="I7" s="3">
        <v>3</v>
      </c>
      <c r="J7" s="3" t="s">
        <v>62</v>
      </c>
    </row>
    <row r="8" spans="1:10">
      <c r="A8" s="3" t="s">
        <v>85</v>
      </c>
      <c r="C8" s="4" t="s">
        <v>30</v>
      </c>
      <c r="G8" s="3">
        <v>75</v>
      </c>
      <c r="H8" s="3" t="s">
        <v>51</v>
      </c>
      <c r="I8" s="3">
        <v>3.5</v>
      </c>
      <c r="J8" s="3" t="s">
        <v>61</v>
      </c>
    </row>
    <row r="9" spans="1:10">
      <c r="A9" s="3" t="s">
        <v>86</v>
      </c>
      <c r="C9" s="4" t="s">
        <v>31</v>
      </c>
      <c r="G9" s="3">
        <v>80</v>
      </c>
      <c r="H9" s="3" t="s">
        <v>50</v>
      </c>
      <c r="I9" s="3">
        <v>4</v>
      </c>
      <c r="J9" s="3" t="s">
        <v>60</v>
      </c>
    </row>
    <row r="10" spans="1:10">
      <c r="A10" s="3" t="s">
        <v>87</v>
      </c>
      <c r="C10" s="4" t="s">
        <v>32</v>
      </c>
    </row>
    <row r="11" spans="1:10">
      <c r="A11" s="3" t="s">
        <v>88</v>
      </c>
    </row>
    <row r="12" spans="1:10">
      <c r="A12" s="3" t="s">
        <v>89</v>
      </c>
    </row>
    <row r="13" spans="1:10">
      <c r="A13" s="3" t="s">
        <v>90</v>
      </c>
    </row>
  </sheetData>
  <sortState xmlns:xlrd2="http://schemas.microsoft.com/office/spreadsheetml/2017/richdata2" ref="G2:J9">
    <sortCondition ref="G2:G9"/>
  </sortState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H q Y V E k T x q u l A A A A 9 g A A A B I A H A B D b 2 5 m a W c v U G F j a 2 F n Z S 5 4 b W w g o h g A K K A U A A A A A A A A A A A A A A A A A A A A A A A A A A A A h Y + x D o I w G I R f h X S n L c X B k J 8 y u D h I Y q I x r k 2 p 0 A D F 0 G J 5 N w c f y V c Q o 6 i b 4 9 1 9 l 9 z d r z f I x r Y J L q q 3 u j M p i j B F g T K y K 7 Q p U z S 4 U 7 h E G Y e t k L U o V T D B x i a j 1 S m q n D s n h H j v s Y 9 x 1 5 e E U R q R Y 7 7 Z y U q 1 I t T G O m G k Q p 9 W 8 b + F O B x e Y z j D E Y 3 x g j F M g c w m 5 N p 8 A T b t f a Y / J q y G x g 2 9 4 q 4 K 9 2 s g s w T y / s A f U E s D B B Q A A g A I A M x 6 m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e p h U K I p H u A 4 A A A A R A A A A E w A c A E Z v c m 1 1 b G F z L 1 N l Y 3 R p b 2 4 x L m 0 g o h g A K K A U A A A A A A A A A A A A A A A A A A A A A A A A A A A A K 0 5 N L s n M z 1 M I h t C G 1 g B Q S w E C L Q A U A A I A C A D M e p h U S R P G q 6 U A A A D 2 A A A A E g A A A A A A A A A A A A A A A A A A A A A A Q 2 9 u Z m l n L 1 B h Y 2 t h Z 2 U u e G 1 s U E s B A i 0 A F A A C A A g A z H q Y V A / K 6 a u k A A A A 6 Q A A A B M A A A A A A A A A A A A A A A A A 8 Q A A A F t D b 2 5 0 Z W 5 0 X 1 R 5 c G V z X S 5 4 b W x Q S w E C L Q A U A A I A C A D M e p h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f 8 y 6 w / Y B E m 9 5 s i A 1 V J Y k A A A A A A C A A A A A A A Q Z g A A A A E A A C A A A A D S H 4 O B I O j K a 9 O d K k 6 l j s R 2 G S l 7 4 5 F T e I h b b Q V C n / E g 3 g A A A A A O g A A A A A I A A C A A A A A L B z s K 3 8 L q y N O P K o V K D S L r r g S U V I B 4 f s W w l k o 8 p q u H E F A A A A D 8 r F r q M + 4 0 6 j h + l J N 5 o V A h d a C b X 6 v D j w t d F P 5 d r q m S / W d y k V o B k k L X O b U 9 L I Y v 4 d T S E d 6 3 I G j z R M u 1 b D I M f W W 5 5 7 M W g O h k g x A j 6 N A 5 9 6 b e A 0 A A A A D t d t N x 8 Z 0 w B J T l 3 / g w l m w N I U y u n Z r w X e W j M R j G l l J t e R t b v d W G 3 D G N V Q j d 6 f s k N T A E k Q I 7 I g Z A a 4 Q i q A C m Y 4 C / < / D a t a M a s h u p > 
</file>

<file path=customXml/itemProps1.xml><?xml version="1.0" encoding="utf-8"?>
<ds:datastoreItem xmlns:ds="http://schemas.openxmlformats.org/officeDocument/2006/customXml" ds:itemID="{3AA6CCF1-E9DA-455B-88F8-6278AAF0BB0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วิธีใช้งาน</vt:lpstr>
      <vt:lpstr>รายชื่อนักเรียน</vt:lpstr>
      <vt:lpstr>คะแนนเก็บ</vt:lpstr>
      <vt:lpstr>ปลายภาคตัดเกรด</vt:lpstr>
      <vt:lpstr>รายการ</vt:lpstr>
      <vt:lpstr>grade</vt:lpstr>
      <vt:lpstr>คะแนนเก็บ!Print_Area</vt:lpstr>
      <vt:lpstr>ปลายภาคตัดเกรด!Print_Area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Zenbook</cp:lastModifiedBy>
  <cp:lastPrinted>2022-06-08T10:29:39Z</cp:lastPrinted>
  <dcterms:created xsi:type="dcterms:W3CDTF">2022-04-24T02:15:49Z</dcterms:created>
  <dcterms:modified xsi:type="dcterms:W3CDTF">2022-06-08T10:46:16Z</dcterms:modified>
</cp:coreProperties>
</file>